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50" windowHeight="4095" tabRatio="681" activeTab="0"/>
  </bookViews>
  <sheets>
    <sheet name="IVP" sheetId="1" r:id="rId1"/>
  </sheets>
  <externalReferences>
    <externalReference r:id="rId4"/>
    <externalReference r:id="rId5"/>
  </externalReferences>
  <definedNames>
    <definedName name="_5.1.Externe_Unterstützung" localSheetId="0">#REF!</definedName>
    <definedName name="_5.1.Externe_Unterstützung">#REF!</definedName>
    <definedName name="Fremdinstallation__Wartung" localSheetId="0">#REF!</definedName>
    <definedName name="Fremdinstallation__Wartung">#REF!</definedName>
  </definedNames>
  <calcPr fullCalcOnLoad="1"/>
</workbook>
</file>

<file path=xl/sharedStrings.xml><?xml version="1.0" encoding="utf-8"?>
<sst xmlns="http://schemas.openxmlformats.org/spreadsheetml/2006/main" count="134" uniqueCount="99">
  <si>
    <t>1.</t>
  </si>
  <si>
    <t>2.</t>
  </si>
  <si>
    <t>3.</t>
  </si>
  <si>
    <t>a)</t>
  </si>
  <si>
    <t>b)</t>
  </si>
  <si>
    <t>c)</t>
  </si>
  <si>
    <t>d)</t>
  </si>
  <si>
    <t>4.</t>
  </si>
  <si>
    <t>e)</t>
  </si>
  <si>
    <t>Ansatz</t>
  </si>
  <si>
    <t>Ausgaben</t>
  </si>
  <si>
    <t xml:space="preserve">V o r g e s e h e n e  R a t e n </t>
  </si>
  <si>
    <t>Gesamt-</t>
  </si>
  <si>
    <t xml:space="preserve">  Finanzierung durch zweckgebundene Zuwei-</t>
  </si>
  <si>
    <t>Folgekosten</t>
  </si>
  <si>
    <t xml:space="preserve">                Investitionsvorhaben und Kreditwirtschaft</t>
  </si>
  <si>
    <t>für</t>
  </si>
  <si>
    <t>bis</t>
  </si>
  <si>
    <t>ab</t>
  </si>
  <si>
    <t>ausgabe-</t>
  </si>
  <si>
    <t xml:space="preserve">  sungen u. Darlehen des Trägers sowie durch</t>
  </si>
  <si>
    <t>jährlich</t>
  </si>
  <si>
    <t>fällig</t>
  </si>
  <si>
    <t>bedarf</t>
  </si>
  <si>
    <t xml:space="preserve"> einzuzahlendes Eigenkapital des LVR</t>
  </si>
  <si>
    <t xml:space="preserve">                           Bezeichnung - Begründung - Bemerkungen</t>
  </si>
  <si>
    <t>im</t>
  </si>
  <si>
    <t xml:space="preserve">  Zuweisungen</t>
  </si>
  <si>
    <t>Darlehen</t>
  </si>
  <si>
    <t>Eigenkapital</t>
  </si>
  <si>
    <t>Jahr</t>
  </si>
  <si>
    <t>I.</t>
  </si>
  <si>
    <t xml:space="preserve"> ---</t>
  </si>
  <si>
    <t>II.</t>
  </si>
  <si>
    <t>Kurzfristige Anlagegüter über 3 - 15 Jahre</t>
  </si>
  <si>
    <t>III.</t>
  </si>
  <si>
    <t>Beteiligungen und Finanzanlagen</t>
  </si>
  <si>
    <t>IV.</t>
  </si>
  <si>
    <t>Kreditwirtschaft</t>
  </si>
  <si>
    <t>Volumen Investitionen/Kreditwirtschaft</t>
  </si>
  <si>
    <t>Lang und mittelfristige Baumaßnahmen</t>
  </si>
  <si>
    <t>Einrichtungskosten</t>
  </si>
  <si>
    <t>Planungskosten</t>
  </si>
  <si>
    <t>Kurzfristige Anlagegüter</t>
  </si>
  <si>
    <t>f)</t>
  </si>
  <si>
    <t>Summe :</t>
  </si>
  <si>
    <t>Finanzierung</t>
  </si>
  <si>
    <t>Eigenmittel</t>
  </si>
  <si>
    <t>€</t>
  </si>
  <si>
    <t>T€</t>
  </si>
  <si>
    <t>Summe der Aufwendungen :</t>
  </si>
  <si>
    <t>6.</t>
  </si>
  <si>
    <t>7.</t>
  </si>
  <si>
    <t>- LVR InfoKom</t>
  </si>
  <si>
    <t>Zuweisung aus Drittmitteln</t>
  </si>
  <si>
    <t>Förderung durch Integrationsämter</t>
  </si>
  <si>
    <t>Ersatz- und Neubeschaffung von Systemen im Rechenzentrum (Speichermanagement, Datenbank usw.);  überwiegend Software, da die Hardware geleast wird.</t>
  </si>
  <si>
    <t>5.</t>
  </si>
  <si>
    <t xml:space="preserve">Sonstige bewegliche Anlagegüter </t>
  </si>
  <si>
    <t>Lang- und mittelfristige Anlagegüter</t>
  </si>
  <si>
    <t>Rückbau des derzeitigen Lagerraumes für Altsysteme und Altakten im Innenbereich des LVR InfoKom übertragenen Sondervermögens im LVR Haus in variabel nutzbare Projekt-/Besprechungsräume.</t>
  </si>
  <si>
    <t>Ersatz- und Neubeschaffung von  PC-Systemen, Software, Scannern, Druckern etc. für den  LVR (ohne Eigenbetriebe und ohne RVK/RZVK). Im Jahre 2008 Ersatzbeschaffung / Upgrade von PC-Betriebssystemen und MS-Office (1,67 Mio EUR).</t>
  </si>
  <si>
    <t>c.1)</t>
  </si>
  <si>
    <t>c.2)</t>
  </si>
  <si>
    <t>Darlehen Gebäude Sondervermögen</t>
  </si>
  <si>
    <t>Darlehen sonstige</t>
  </si>
  <si>
    <t>Verpflichtungs-</t>
  </si>
  <si>
    <t>ermächtigungen</t>
  </si>
  <si>
    <t xml:space="preserve">sowie Finanzplan nach § 18 EigVO für die Jahre </t>
  </si>
  <si>
    <t>Ersatz- und Neubeschaffung von Systemen für den Bereich Kommunikation und Windowsserver (Recovery, Virenchecker usw.).</t>
  </si>
  <si>
    <t>Ersatz- und Neubeschaffung von Systemen für den Bereich Telekommunikation (TK-Anlagen, Telefone usw.); Hard- und Software. In den Jahren 2008 und 2009 Ersatz der TK-Anlagen ZV und AD.</t>
  </si>
  <si>
    <t>2007 - 2011</t>
  </si>
  <si>
    <t xml:space="preserve">Voraus- </t>
  </si>
  <si>
    <t>sichtliche</t>
  </si>
  <si>
    <t xml:space="preserve">Rate </t>
  </si>
  <si>
    <t>(Spalte 2 u. 6-11)</t>
  </si>
  <si>
    <t>Sanierung der Büroräume in den Riegelbauten des LVR-Hauses, einschl. Elektro- und Datenverkabelung</t>
  </si>
  <si>
    <t>Neubeschaffung von Infrastruktur-Systemen im Rechenzentrum und im Bereich der Kommunikation aufgrund für 2007 geplanter Infrastrukturprojekte; überwiegend Software, da die Hardware geleast wird.</t>
  </si>
  <si>
    <t>Neubeschaffung bzw. Ausbau/Erweiterung von Anwendungs-Systemen aufgrund für 2007 geplanter Projekte der Dezernate.</t>
  </si>
  <si>
    <t xml:space="preserve"> - E 8 -</t>
  </si>
  <si>
    <t>-  E9  -</t>
  </si>
  <si>
    <t xml:space="preserve">700.000   (0)    </t>
  </si>
  <si>
    <t xml:space="preserve">700           (0)    </t>
  </si>
  <si>
    <t>700             (0)</t>
  </si>
  <si>
    <t>5.027     (4.327)</t>
  </si>
  <si>
    <t>2.700          (2.000)</t>
  </si>
  <si>
    <t>4.155   (3.455)</t>
  </si>
  <si>
    <t>3.405   (2.705)</t>
  </si>
  <si>
    <t>25.978    (25.278)</t>
  </si>
  <si>
    <t>15.145   (14.445)</t>
  </si>
  <si>
    <t>3.001       ( 2.301)</t>
  </si>
  <si>
    <t>50          (750)</t>
  </si>
  <si>
    <t>218      (167)</t>
  </si>
  <si>
    <t>4               (55)</t>
  </si>
  <si>
    <t>2.405.000        (1.705.000)</t>
  </si>
  <si>
    <t xml:space="preserve">50.000 (750.0000)   </t>
  </si>
  <si>
    <t>700.000      (0)</t>
  </si>
  <si>
    <t>(Beträge des Entwurfs sind in Klammern unter den neuen Ansätzen ausgewiesen)</t>
  </si>
  <si>
    <t>Veränderungsnachweis zum Vermögensplan 2007 nach § 16 EigVO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</si>
</sst>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&quot;Erfolgsplan&quot;\ General"/>
    <numFmt numFmtId="169" formatCode="&quot;Ansatz&quot;\ General"/>
    <numFmt numFmtId="170" formatCode="&quot;Ergebnis&quot;\ General"/>
    <numFmt numFmtId="171" formatCode="General\."/>
    <numFmt numFmtId="172" formatCode="\+\ #,##0;\-\ #,##0"/>
    <numFmt numFmtId="173" formatCode="\+0.0%;\-0.0%"/>
    <numFmt numFmtId="174" formatCode="&quot;(&quot;General"/>
    <numFmt numFmtId="175" formatCode="#,##0\ &quot;DM&quot;"/>
    <numFmt numFmtId="176" formatCode="&quot;-  D &quot;0&quot; -&quot;"/>
    <numFmt numFmtId="177" formatCode="d\.\ mmm"/>
    <numFmt numFmtId="178" formatCode="#,##0\ \k\g"/>
    <numFmt numFmtId="179" formatCode="&quot;Vermögensplan&quot;\ 0&quot; nach § 16 EigVO sowie&quot;"/>
    <numFmt numFmtId="180" formatCode="General&quot;  -&quot;"/>
    <numFmt numFmtId="181" formatCode="&quot;  &quot;General"/>
    <numFmt numFmtId="182" formatCode="&quot;Vermögensplan &quot;0&quot; nach § 16 EigVO &quot;"/>
    <numFmt numFmtId="183" formatCode="&quot;                                   &quot;0"/>
    <numFmt numFmtId="184" formatCode="#,##0&quot;  &quot;"/>
    <numFmt numFmtId="185" formatCode="#,##0&quot; &quot;"/>
    <numFmt numFmtId="186" formatCode="#,##0&quot;   &quot;"/>
    <numFmt numFmtId="187" formatCode="&quot;= &quot;General"/>
    <numFmt numFmtId="188" formatCode="&quot;sich für&quot;\ 0\ &quot;:&quot;"/>
    <numFmt numFmtId="189" formatCode="#,##0\ \k\g\ &quot; Mietwäsche/Wäschereinigung&quot;"/>
    <numFmt numFmtId="190" formatCode="&quot;x&quot;\ 0.00\ &quot;DM&quot;"/>
    <numFmt numFmtId="191" formatCode="\-\ General\ \-"/>
    <numFmt numFmtId="192" formatCode="General&quot;   - &quot;"/>
    <numFmt numFmtId="193" formatCode="\+0.0%\ \ ;\-0.0%\ \ "/>
    <numFmt numFmtId="194" formatCode="\+\ #,##0\ \ ;\-\ #,##0\ \ "/>
    <numFmt numFmtId="195" formatCode="&quot;Zahl der Stellen &quot;0"/>
    <numFmt numFmtId="196" formatCode="&quot;Besetzt am 30.6.&quot;0"/>
    <numFmt numFmtId="197" formatCode="&quot;=   &quot;0.00"/>
    <numFmt numFmtId="198" formatCode="&quot; -  Entwurf&quot;\ 0\ &quot;- &quot;"/>
    <numFmt numFmtId="199" formatCode="\=\ #,##0\ \€\ \)"/>
    <numFmt numFmtId="200" formatCode="#,##0\ \€"/>
    <numFmt numFmtId="201" formatCode="&quot;rd. &quot;\ #,##0\ \€&quot;  &quot;"/>
    <numFmt numFmtId="202" formatCode="&quot;- &quot;#,##0\ \€&quot;  &quot;"/>
    <numFmt numFmtId="203" formatCode="#,##0\ \€&quot;  &quot;"/>
    <numFmt numFmtId="204" formatCode="&quot;x&quot;\ 0.00\ \€"/>
    <numFmt numFmtId="205" formatCode="#,##0\ &quot;€&quot;"/>
    <numFmt numFmtId="206" formatCode="#,&quot; &quot;"/>
    <numFmt numFmtId="207" formatCode="#,###,\ &quot; &quot;"/>
    <numFmt numFmtId="208" formatCode="#,###,&quot; &quot;"/>
    <numFmt numFmtId="209" formatCode="0&quot; &quot;"/>
    <numFmt numFmtId="210" formatCode="&quot;-  L &quot;0&quot; -&quot;"/>
    <numFmt numFmtId="211" formatCode="&quot;-  E &quot;0&quot; -&quot;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  <numFmt numFmtId="216" formatCode="&quot;=   &quot;"/>
    <numFmt numFmtId="217" formatCode="&quot;=   &quot;0"/>
  </numFmts>
  <fonts count="13">
    <font>
      <sz val="11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i/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/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1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12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3" fontId="1" fillId="0" borderId="5" xfId="0" applyNumberFormat="1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center"/>
      <protection/>
    </xf>
    <xf numFmtId="171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 applyProtection="1">
      <alignment horizontal="left"/>
      <protection/>
    </xf>
    <xf numFmtId="181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1" fillId="0" borderId="5" xfId="0" applyNumberFormat="1" applyFont="1" applyBorder="1" applyAlignment="1" applyProtection="1">
      <alignment horizontal="center"/>
      <protection/>
    </xf>
    <xf numFmtId="0" fontId="1" fillId="0" borderId="6" xfId="0" applyNumberFormat="1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6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83" fontId="1" fillId="0" borderId="7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184" fontId="4" fillId="0" borderId="6" xfId="0" applyNumberFormat="1" applyFont="1" applyBorder="1" applyAlignment="1" applyProtection="1">
      <alignment horizontal="right"/>
      <protection/>
    </xf>
    <xf numFmtId="184" fontId="4" fillId="0" borderId="6" xfId="0" applyNumberFormat="1" applyFont="1" applyBorder="1" applyAlignment="1" applyProtection="1">
      <alignment horizontal="center"/>
      <protection/>
    </xf>
    <xf numFmtId="184" fontId="4" fillId="0" borderId="5" xfId="0" applyNumberFormat="1" applyFont="1" applyBorder="1" applyAlignment="1" applyProtection="1">
      <alignment horizontal="right"/>
      <protection/>
    </xf>
    <xf numFmtId="184" fontId="4" fillId="0" borderId="5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right"/>
      <protection/>
    </xf>
    <xf numFmtId="184" fontId="4" fillId="0" borderId="10" xfId="0" applyNumberFormat="1" applyFont="1" applyBorder="1" applyAlignment="1" applyProtection="1">
      <alignment horizontal="right"/>
      <protection/>
    </xf>
    <xf numFmtId="171" fontId="3" fillId="0" borderId="4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/>
      <protection/>
    </xf>
    <xf numFmtId="185" fontId="4" fillId="0" borderId="5" xfId="0" applyNumberFormat="1" applyFont="1" applyBorder="1" applyAlignment="1" applyProtection="1">
      <alignment horizontal="right"/>
      <protection/>
    </xf>
    <xf numFmtId="184" fontId="4" fillId="0" borderId="10" xfId="0" applyNumberFormat="1" applyFont="1" applyBorder="1" applyAlignment="1" applyProtection="1">
      <alignment horizontal="left"/>
      <protection/>
    </xf>
    <xf numFmtId="185" fontId="2" fillId="0" borderId="6" xfId="0" applyNumberFormat="1" applyFont="1" applyFill="1" applyBorder="1" applyAlignment="1" applyProtection="1">
      <alignment horizontal="right"/>
      <protection/>
    </xf>
    <xf numFmtId="185" fontId="4" fillId="0" borderId="5" xfId="0" applyNumberFormat="1" applyFont="1" applyFill="1" applyBorder="1" applyAlignment="1" applyProtection="1">
      <alignment horizontal="right"/>
      <protection/>
    </xf>
    <xf numFmtId="185" fontId="4" fillId="0" borderId="6" xfId="0" applyNumberFormat="1" applyFont="1" applyFill="1" applyBorder="1" applyAlignment="1" applyProtection="1">
      <alignment horizontal="right"/>
      <protection/>
    </xf>
    <xf numFmtId="185" fontId="2" fillId="0" borderId="6" xfId="0" applyNumberFormat="1" applyFont="1" applyBorder="1" applyAlignment="1" applyProtection="1">
      <alignment horizontal="right"/>
      <protection/>
    </xf>
    <xf numFmtId="185" fontId="4" fillId="0" borderId="6" xfId="0" applyNumberFormat="1" applyFont="1" applyBorder="1" applyAlignment="1" applyProtection="1">
      <alignment horizontal="right"/>
      <protection/>
    </xf>
    <xf numFmtId="171" fontId="1" fillId="0" borderId="0" xfId="0" applyNumberFormat="1" applyFont="1" applyBorder="1" applyAlignment="1" applyProtection="1">
      <alignment horizontal="right"/>
      <protection/>
    </xf>
    <xf numFmtId="171" fontId="1" fillId="0" borderId="4" xfId="0" applyNumberFormat="1" applyFont="1" applyBorder="1" applyAlignment="1" applyProtection="1">
      <alignment horizontal="right"/>
      <protection/>
    </xf>
    <xf numFmtId="184" fontId="2" fillId="0" borderId="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/>
      <protection/>
    </xf>
    <xf numFmtId="171" fontId="1" fillId="0" borderId="4" xfId="0" applyNumberFormat="1" applyFont="1" applyBorder="1" applyAlignment="1" applyProtection="1">
      <alignment horizontal="center"/>
      <protection/>
    </xf>
    <xf numFmtId="185" fontId="4" fillId="0" borderId="16" xfId="0" applyNumberFormat="1" applyFont="1" applyBorder="1" applyAlignment="1" applyProtection="1">
      <alignment horizontal="right"/>
      <protection/>
    </xf>
    <xf numFmtId="184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/>
      <protection/>
    </xf>
    <xf numFmtId="187" fontId="1" fillId="0" borderId="10" xfId="0" applyNumberFormat="1" applyFont="1" applyBorder="1" applyAlignment="1" applyProtection="1">
      <alignment horizontal="left"/>
      <protection/>
    </xf>
    <xf numFmtId="171" fontId="1" fillId="0" borderId="4" xfId="0" applyNumberFormat="1" applyFont="1" applyBorder="1" applyAlignment="1" applyProtection="1">
      <alignment horizontal="left"/>
      <protection/>
    </xf>
    <xf numFmtId="203" fontId="1" fillId="0" borderId="0" xfId="0" applyNumberFormat="1" applyFont="1" applyAlignment="1" applyProtection="1">
      <alignment horizontal="right"/>
      <protection/>
    </xf>
    <xf numFmtId="184" fontId="4" fillId="0" borderId="6" xfId="0" applyNumberFormat="1" applyFont="1" applyBorder="1" applyAlignment="1" applyProtection="1">
      <alignment/>
      <protection/>
    </xf>
    <xf numFmtId="171" fontId="1" fillId="0" borderId="17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184" fontId="4" fillId="0" borderId="20" xfId="0" applyNumberFormat="1" applyFont="1" applyBorder="1" applyAlignment="1" applyProtection="1">
      <alignment horizontal="right"/>
      <protection/>
    </xf>
    <xf numFmtId="184" fontId="4" fillId="0" borderId="20" xfId="0" applyNumberFormat="1" applyFont="1" applyBorder="1" applyAlignment="1" applyProtection="1">
      <alignment horizontal="center"/>
      <protection/>
    </xf>
    <xf numFmtId="184" fontId="6" fillId="0" borderId="19" xfId="0" applyNumberFormat="1" applyFont="1" applyBorder="1" applyAlignment="1" applyProtection="1">
      <alignment horizontal="right"/>
      <protection/>
    </xf>
    <xf numFmtId="184" fontId="6" fillId="0" borderId="19" xfId="0" applyNumberFormat="1" applyFont="1" applyBorder="1" applyAlignment="1" applyProtection="1">
      <alignment/>
      <protection/>
    </xf>
    <xf numFmtId="184" fontId="6" fillId="0" borderId="21" xfId="0" applyNumberFormat="1" applyFont="1" applyBorder="1" applyAlignment="1" applyProtection="1">
      <alignment/>
      <protection/>
    </xf>
    <xf numFmtId="184" fontId="6" fillId="0" borderId="18" xfId="0" applyNumberFormat="1" applyFont="1" applyBorder="1" applyAlignment="1" applyProtection="1">
      <alignment horizontal="right"/>
      <protection/>
    </xf>
    <xf numFmtId="184" fontId="4" fillId="0" borderId="21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184" fontId="4" fillId="0" borderId="22" xfId="0" applyNumberFormat="1" applyFont="1" applyBorder="1" applyAlignment="1" applyProtection="1">
      <alignment horizontal="right"/>
      <protection/>
    </xf>
    <xf numFmtId="18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176" fontId="4" fillId="0" borderId="0" xfId="0" applyNumberFormat="1" applyFont="1" applyFill="1" applyAlignment="1" applyProtection="1">
      <alignment horizontal="centerContinuous"/>
      <protection/>
    </xf>
    <xf numFmtId="191" fontId="4" fillId="0" borderId="0" xfId="0" applyNumberFormat="1" applyFont="1" applyBorder="1" applyAlignment="1" applyProtection="1">
      <alignment horizontal="centerContinuous"/>
      <protection/>
    </xf>
    <xf numFmtId="171" fontId="2" fillId="0" borderId="4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71" fontId="4" fillId="0" borderId="0" xfId="0" applyNumberFormat="1" applyFont="1" applyBorder="1" applyAlignment="1" applyProtection="1">
      <alignment horizontal="left"/>
      <protection/>
    </xf>
    <xf numFmtId="171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vertical="top" wrapText="1"/>
      <protection/>
    </xf>
    <xf numFmtId="185" fontId="4" fillId="0" borderId="6" xfId="0" applyNumberFormat="1" applyFont="1" applyBorder="1" applyAlignment="1" applyProtection="1">
      <alignment horizontal="right" vertical="top"/>
      <protection/>
    </xf>
    <xf numFmtId="206" fontId="4" fillId="0" borderId="6" xfId="0" applyNumberFormat="1" applyFont="1" applyFill="1" applyBorder="1" applyAlignment="1" applyProtection="1">
      <alignment horizontal="right" vertical="top"/>
      <protection/>
    </xf>
    <xf numFmtId="207" fontId="2" fillId="0" borderId="23" xfId="0" applyNumberFormat="1" applyFont="1" applyFill="1" applyBorder="1" applyAlignment="1" applyProtection="1">
      <alignment horizontal="right" vertical="top"/>
      <protection/>
    </xf>
    <xf numFmtId="185" fontId="4" fillId="0" borderId="6" xfId="0" applyNumberFormat="1" applyFont="1" applyFill="1" applyBorder="1" applyAlignment="1" applyProtection="1">
      <alignment horizontal="right"/>
      <protection locked="0"/>
    </xf>
    <xf numFmtId="208" fontId="4" fillId="0" borderId="6" xfId="0" applyNumberFormat="1" applyFont="1" applyFill="1" applyBorder="1" applyAlignment="1" applyProtection="1">
      <alignment horizontal="right" vertical="top"/>
      <protection/>
    </xf>
    <xf numFmtId="206" fontId="4" fillId="0" borderId="6" xfId="0" applyNumberFormat="1" applyFont="1" applyFill="1" applyBorder="1" applyAlignment="1" applyProtection="1">
      <alignment horizontal="right"/>
      <protection/>
    </xf>
    <xf numFmtId="206" fontId="4" fillId="0" borderId="5" xfId="0" applyNumberFormat="1" applyFont="1" applyFill="1" applyBorder="1" applyAlignment="1" applyProtection="1">
      <alignment horizontal="right"/>
      <protection/>
    </xf>
    <xf numFmtId="210" fontId="4" fillId="0" borderId="0" xfId="0" applyNumberFormat="1" applyFont="1" applyBorder="1" applyAlignment="1" applyProtection="1">
      <alignment horizontal="centerContinuous"/>
      <protection/>
    </xf>
    <xf numFmtId="211" fontId="4" fillId="0" borderId="0" xfId="0" applyNumberFormat="1" applyFont="1" applyBorder="1" applyAlignment="1" applyProtection="1">
      <alignment horizontal="centerContinuous"/>
      <protection/>
    </xf>
    <xf numFmtId="207" fontId="2" fillId="0" borderId="24" xfId="0" applyNumberFormat="1" applyFont="1" applyFill="1" applyBorder="1" applyAlignment="1" applyProtection="1">
      <alignment horizontal="right" vertical="top"/>
      <protection/>
    </xf>
    <xf numFmtId="207" fontId="2" fillId="0" borderId="25" xfId="0" applyNumberFormat="1" applyFont="1" applyFill="1" applyBorder="1" applyAlignment="1" applyProtection="1">
      <alignment horizontal="right" vertical="top"/>
      <protection/>
    </xf>
    <xf numFmtId="184" fontId="4" fillId="0" borderId="25" xfId="0" applyNumberFormat="1" applyFont="1" applyBorder="1" applyAlignment="1" applyProtection="1">
      <alignment/>
      <protection/>
    </xf>
    <xf numFmtId="184" fontId="6" fillId="0" borderId="26" xfId="0" applyNumberFormat="1" applyFont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27" xfId="0" applyNumberFormat="1" applyFont="1" applyBorder="1" applyAlignment="1" applyProtection="1">
      <alignment horizontal="right"/>
      <protection/>
    </xf>
    <xf numFmtId="207" fontId="2" fillId="0" borderId="27" xfId="0" applyNumberFormat="1" applyFont="1" applyFill="1" applyBorder="1" applyAlignment="1" applyProtection="1">
      <alignment horizontal="right" vertical="top"/>
      <protection/>
    </xf>
    <xf numFmtId="206" fontId="4" fillId="0" borderId="27" xfId="0" applyNumberFormat="1" applyFont="1" applyFill="1" applyBorder="1" applyAlignment="1" applyProtection="1">
      <alignment horizontal="right" vertical="top"/>
      <protection/>
    </xf>
    <xf numFmtId="208" fontId="4" fillId="0" borderId="27" xfId="0" applyNumberFormat="1" applyFont="1" applyFill="1" applyBorder="1" applyAlignment="1" applyProtection="1">
      <alignment horizontal="right" vertical="top"/>
      <protection/>
    </xf>
    <xf numFmtId="185" fontId="4" fillId="0" borderId="27" xfId="0" applyNumberFormat="1" applyFont="1" applyFill="1" applyBorder="1" applyAlignment="1" applyProtection="1">
      <alignment horizontal="right"/>
      <protection/>
    </xf>
    <xf numFmtId="185" fontId="4" fillId="0" borderId="27" xfId="0" applyNumberFormat="1" applyFont="1" applyFill="1" applyBorder="1" applyAlignment="1" applyProtection="1">
      <alignment horizontal="right"/>
      <protection locked="0"/>
    </xf>
    <xf numFmtId="207" fontId="2" fillId="0" borderId="28" xfId="0" applyNumberFormat="1" applyFont="1" applyFill="1" applyBorder="1" applyAlignment="1" applyProtection="1">
      <alignment horizontal="right" vertical="top"/>
      <protection/>
    </xf>
    <xf numFmtId="206" fontId="4" fillId="0" borderId="27" xfId="0" applyNumberFormat="1" applyFont="1" applyFill="1" applyBorder="1" applyAlignment="1" applyProtection="1">
      <alignment horizontal="right"/>
      <protection/>
    </xf>
    <xf numFmtId="184" fontId="4" fillId="0" borderId="27" xfId="0" applyNumberFormat="1" applyFont="1" applyBorder="1" applyAlignment="1" applyProtection="1">
      <alignment/>
      <protection/>
    </xf>
    <xf numFmtId="184" fontId="6" fillId="0" borderId="29" xfId="0" applyNumberFormat="1" applyFont="1" applyBorder="1" applyAlignment="1" applyProtection="1">
      <alignment/>
      <protection/>
    </xf>
    <xf numFmtId="206" fontId="2" fillId="0" borderId="5" xfId="0" applyNumberFormat="1" applyFont="1" applyFill="1" applyBorder="1" applyAlignment="1" applyProtection="1">
      <alignment horizontal="right" vertical="top"/>
      <protection/>
    </xf>
    <xf numFmtId="185" fontId="8" fillId="0" borderId="25" xfId="0" applyNumberFormat="1" applyFont="1" applyBorder="1" applyAlignment="1" applyProtection="1">
      <alignment horizontal="right"/>
      <protection/>
    </xf>
    <xf numFmtId="185" fontId="2" fillId="0" borderId="25" xfId="0" applyNumberFormat="1" applyFont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/>
      <protection/>
    </xf>
    <xf numFmtId="206" fontId="2" fillId="0" borderId="30" xfId="0" applyNumberFormat="1" applyFont="1" applyFill="1" applyBorder="1" applyAlignment="1" applyProtection="1">
      <alignment horizontal="right" vertical="top"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208" fontId="4" fillId="0" borderId="6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/>
    </xf>
    <xf numFmtId="0" fontId="4" fillId="0" borderId="29" xfId="0" applyNumberFormat="1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4" fillId="0" borderId="32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186" fontId="1" fillId="0" borderId="0" xfId="0" applyNumberFormat="1" applyFont="1" applyBorder="1" applyAlignment="1" applyProtection="1">
      <alignment horizontal="right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184" fontId="6" fillId="0" borderId="0" xfId="0" applyNumberFormat="1" applyFont="1" applyBorder="1" applyAlignment="1" applyProtection="1">
      <alignment horizontal="right"/>
      <protection/>
    </xf>
    <xf numFmtId="184" fontId="6" fillId="0" borderId="0" xfId="0" applyNumberFormat="1" applyFont="1" applyBorder="1" applyAlignment="1" applyProtection="1">
      <alignment/>
      <protection/>
    </xf>
    <xf numFmtId="185" fontId="4" fillId="0" borderId="5" xfId="0" applyNumberFormat="1" applyFont="1" applyBorder="1" applyAlignment="1" applyProtection="1">
      <alignment horizontal="right" vertical="top"/>
      <protection/>
    </xf>
    <xf numFmtId="0" fontId="4" fillId="0" borderId="6" xfId="0" applyNumberFormat="1" applyFont="1" applyBorder="1" applyAlignment="1" applyProtection="1">
      <alignment horizontal="right" vertical="top"/>
      <protection/>
    </xf>
    <xf numFmtId="208" fontId="4" fillId="0" borderId="6" xfId="0" applyNumberFormat="1" applyFont="1" applyBorder="1" applyAlignment="1" applyProtection="1">
      <alignment horizontal="right" vertical="top"/>
      <protection/>
    </xf>
    <xf numFmtId="185" fontId="2" fillId="0" borderId="5" xfId="0" applyNumberFormat="1" applyFont="1" applyFill="1" applyBorder="1" applyAlignment="1" applyProtection="1">
      <alignment horizontal="right"/>
      <protection/>
    </xf>
    <xf numFmtId="185" fontId="2" fillId="0" borderId="5" xfId="0" applyNumberFormat="1" applyFont="1" applyBorder="1" applyAlignment="1" applyProtection="1">
      <alignment horizontal="right"/>
      <protection/>
    </xf>
    <xf numFmtId="0" fontId="7" fillId="0" borderId="31" xfId="0" applyFont="1" applyFill="1" applyBorder="1" applyAlignment="1" applyProtection="1">
      <alignment horizontal="center"/>
      <protection/>
    </xf>
    <xf numFmtId="208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206" fontId="4" fillId="0" borderId="6" xfId="0" applyNumberFormat="1" applyFont="1" applyFill="1" applyBorder="1" applyAlignment="1" applyProtection="1">
      <alignment horizontal="right" vertical="center"/>
      <protection/>
    </xf>
    <xf numFmtId="185" fontId="4" fillId="0" borderId="5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185" fontId="4" fillId="0" borderId="0" xfId="0" applyNumberFormat="1" applyFont="1" applyBorder="1" applyAlignment="1" applyProtection="1">
      <alignment horizontal="right"/>
      <protection/>
    </xf>
    <xf numFmtId="0" fontId="1" fillId="0" borderId="34" xfId="0" applyNumberFormat="1" applyFont="1" applyBorder="1" applyAlignment="1" applyProtection="1">
      <alignment horizontal="center"/>
      <protection/>
    </xf>
    <xf numFmtId="0" fontId="1" fillId="0" borderId="35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184" fontId="4" fillId="0" borderId="35" xfId="0" applyNumberFormat="1" applyFont="1" applyBorder="1" applyAlignment="1" applyProtection="1">
      <alignment horizontal="right"/>
      <protection/>
    </xf>
    <xf numFmtId="185" fontId="4" fillId="0" borderId="35" xfId="0" applyNumberFormat="1" applyFont="1" applyFill="1" applyBorder="1" applyAlignment="1" applyProtection="1">
      <alignment horizontal="right"/>
      <protection/>
    </xf>
    <xf numFmtId="185" fontId="4" fillId="0" borderId="35" xfId="0" applyNumberFormat="1" applyFont="1" applyBorder="1" applyAlignment="1" applyProtection="1">
      <alignment horizontal="right" vertical="top"/>
      <protection/>
    </xf>
    <xf numFmtId="185" fontId="4" fillId="0" borderId="35" xfId="0" applyNumberFormat="1" applyFont="1" applyBorder="1" applyAlignment="1" applyProtection="1">
      <alignment horizontal="right"/>
      <protection/>
    </xf>
    <xf numFmtId="207" fontId="2" fillId="0" borderId="35" xfId="0" applyNumberFormat="1" applyFont="1" applyFill="1" applyBorder="1" applyAlignment="1" applyProtection="1">
      <alignment horizontal="right" vertical="top"/>
      <protection/>
    </xf>
    <xf numFmtId="206" fontId="4" fillId="0" borderId="35" xfId="0" applyNumberFormat="1" applyFont="1" applyFill="1" applyBorder="1" applyAlignment="1" applyProtection="1">
      <alignment horizontal="right" vertical="top"/>
      <protection/>
    </xf>
    <xf numFmtId="185" fontId="2" fillId="0" borderId="35" xfId="0" applyNumberFormat="1" applyFont="1" applyBorder="1" applyAlignment="1" applyProtection="1">
      <alignment horizontal="right"/>
      <protection/>
    </xf>
    <xf numFmtId="206" fontId="4" fillId="0" borderId="35" xfId="0" applyNumberFormat="1" applyFont="1" applyFill="1" applyBorder="1" applyAlignment="1" applyProtection="1">
      <alignment horizontal="right" vertical="center"/>
      <protection/>
    </xf>
    <xf numFmtId="185" fontId="4" fillId="0" borderId="35" xfId="0" applyNumberFormat="1" applyFont="1" applyFill="1" applyBorder="1" applyAlignment="1" applyProtection="1">
      <alignment horizontal="right"/>
      <protection locked="0"/>
    </xf>
    <xf numFmtId="207" fontId="2" fillId="0" borderId="37" xfId="0" applyNumberFormat="1" applyFont="1" applyFill="1" applyBorder="1" applyAlignment="1" applyProtection="1">
      <alignment horizontal="right" vertical="top"/>
      <protection/>
    </xf>
    <xf numFmtId="208" fontId="4" fillId="0" borderId="35" xfId="0" applyNumberFormat="1" applyFont="1" applyFill="1" applyBorder="1" applyAlignment="1" applyProtection="1">
      <alignment horizontal="right" vertical="center"/>
      <protection/>
    </xf>
    <xf numFmtId="208" fontId="4" fillId="0" borderId="35" xfId="0" applyNumberFormat="1" applyFont="1" applyFill="1" applyBorder="1" applyAlignment="1" applyProtection="1">
      <alignment horizontal="right"/>
      <protection locked="0"/>
    </xf>
    <xf numFmtId="184" fontId="4" fillId="0" borderId="38" xfId="0" applyNumberFormat="1" applyFont="1" applyBorder="1" applyAlignment="1" applyProtection="1">
      <alignment horizontal="right"/>
      <protection/>
    </xf>
    <xf numFmtId="182" fontId="2" fillId="0" borderId="0" xfId="0" applyNumberFormat="1" applyFont="1" applyFill="1" applyAlignment="1" applyProtection="1">
      <alignment horizontal="left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42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71" fontId="1" fillId="0" borderId="4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right" vertical="top"/>
      <protection/>
    </xf>
    <xf numFmtId="185" fontId="2" fillId="0" borderId="43" xfId="0" applyNumberFormat="1" applyFont="1" applyBorder="1" applyAlignment="1" applyProtection="1">
      <alignment horizontal="right" vertical="top"/>
      <protection/>
    </xf>
    <xf numFmtId="185" fontId="2" fillId="0" borderId="0" xfId="0" applyNumberFormat="1" applyFont="1" applyBorder="1" applyAlignment="1" applyProtection="1">
      <alignment horizontal="right" vertical="top"/>
      <protection/>
    </xf>
    <xf numFmtId="184" fontId="4" fillId="0" borderId="0" xfId="0" applyNumberFormat="1" applyFont="1" applyBorder="1" applyAlignment="1" applyProtection="1">
      <alignment horizontal="right" vertical="top"/>
      <protection/>
    </xf>
    <xf numFmtId="184" fontId="4" fillId="0" borderId="10" xfId="0" applyNumberFormat="1" applyFont="1" applyBorder="1" applyAlignment="1" applyProtection="1">
      <alignment vertical="top"/>
      <protection/>
    </xf>
    <xf numFmtId="184" fontId="4" fillId="0" borderId="1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171" fontId="3" fillId="0" borderId="4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vertical="top"/>
      <protection/>
    </xf>
    <xf numFmtId="184" fontId="4" fillId="0" borderId="10" xfId="0" applyNumberFormat="1" applyFont="1" applyBorder="1" applyAlignment="1" applyProtection="1">
      <alignment horizontal="left" vertical="top"/>
      <protection/>
    </xf>
    <xf numFmtId="171" fontId="1" fillId="0" borderId="4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186" fontId="3" fillId="0" borderId="0" xfId="0" applyNumberFormat="1" applyFont="1" applyBorder="1" applyAlignment="1" applyProtection="1">
      <alignment horizontal="right" vertical="top"/>
      <protection/>
    </xf>
    <xf numFmtId="186" fontId="2" fillId="0" borderId="5" xfId="0" applyNumberFormat="1" applyFont="1" applyBorder="1" applyAlignment="1" applyProtection="1">
      <alignment horizontal="right" vertical="top"/>
      <protection/>
    </xf>
    <xf numFmtId="185" fontId="2" fillId="0" borderId="44" xfId="0" applyNumberFormat="1" applyFont="1" applyBorder="1" applyAlignment="1" applyProtection="1">
      <alignment horizontal="right" vertical="top"/>
      <protection/>
    </xf>
    <xf numFmtId="184" fontId="1" fillId="0" borderId="0" xfId="0" applyNumberFormat="1" applyFont="1" applyBorder="1" applyAlignment="1" applyProtection="1">
      <alignment horizontal="left" vertical="top"/>
      <protection/>
    </xf>
    <xf numFmtId="184" fontId="6" fillId="0" borderId="10" xfId="0" applyNumberFormat="1" applyFont="1" applyBorder="1" applyAlignment="1" applyProtection="1">
      <alignment horizontal="right" vertical="top"/>
      <protection/>
    </xf>
    <xf numFmtId="185" fontId="4" fillId="0" borderId="6" xfId="0" applyNumberFormat="1" applyFont="1" applyFill="1" applyBorder="1" applyAlignment="1" applyProtection="1">
      <alignment horizontal="right" vertical="top"/>
      <protection/>
    </xf>
    <xf numFmtId="185" fontId="4" fillId="0" borderId="5" xfId="0" applyNumberFormat="1" applyFont="1" applyFill="1" applyBorder="1" applyAlignment="1" applyProtection="1">
      <alignment horizontal="right" vertical="top"/>
      <protection/>
    </xf>
    <xf numFmtId="185" fontId="4" fillId="0" borderId="35" xfId="0" applyNumberFormat="1" applyFont="1" applyFill="1" applyBorder="1" applyAlignment="1" applyProtection="1">
      <alignment horizontal="right" vertical="top"/>
      <protection/>
    </xf>
    <xf numFmtId="208" fontId="4" fillId="0" borderId="6" xfId="0" applyNumberFormat="1" applyFont="1" applyFill="1" applyBorder="1" applyAlignment="1" applyProtection="1">
      <alignment horizontal="right" vertical="top"/>
      <protection locked="0"/>
    </xf>
    <xf numFmtId="185" fontId="4" fillId="0" borderId="27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Border="1" applyAlignment="1" applyProtection="1">
      <alignment vertical="top"/>
      <protection/>
    </xf>
    <xf numFmtId="187" fontId="1" fillId="0" borderId="1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86" fontId="3" fillId="0" borderId="11" xfId="0" applyNumberFormat="1" applyFont="1" applyBorder="1" applyAlignment="1" applyProtection="1">
      <alignment horizontal="right" vertical="top"/>
      <protection/>
    </xf>
    <xf numFmtId="185" fontId="2" fillId="0" borderId="14" xfId="0" applyNumberFormat="1" applyFont="1" applyBorder="1" applyAlignment="1" applyProtection="1">
      <alignment horizontal="right" vertical="top"/>
      <protection/>
    </xf>
    <xf numFmtId="0" fontId="1" fillId="0" borderId="0" xfId="0" applyNumberFormat="1" applyFont="1" applyBorder="1" applyAlignment="1" applyProtection="1">
      <alignment horizontal="right" vertical="top"/>
      <protection/>
    </xf>
    <xf numFmtId="3" fontId="1" fillId="0" borderId="1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right" vertical="top"/>
      <protection/>
    </xf>
    <xf numFmtId="185" fontId="4" fillId="0" borderId="0" xfId="0" applyNumberFormat="1" applyFont="1" applyBorder="1" applyAlignment="1" applyProtection="1">
      <alignment horizontal="right" vertical="top"/>
      <protection/>
    </xf>
    <xf numFmtId="185" fontId="4" fillId="0" borderId="24" xfId="0" applyNumberFormat="1" applyFont="1" applyBorder="1" applyAlignment="1" applyProtection="1">
      <alignment horizontal="right" vertical="top"/>
      <protection/>
    </xf>
    <xf numFmtId="0" fontId="4" fillId="0" borderId="5" xfId="0" applyNumberFormat="1" applyFont="1" applyBorder="1" applyAlignment="1" applyProtection="1">
      <alignment horizontal="center"/>
      <protection/>
    </xf>
    <xf numFmtId="0" fontId="1" fillId="0" borderId="2" xfId="0" applyNumberFormat="1" applyFont="1" applyBorder="1" applyAlignment="1" applyProtection="1">
      <alignment horizontal="center"/>
      <protection/>
    </xf>
    <xf numFmtId="0" fontId="1" fillId="0" borderId="22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185" fontId="4" fillId="0" borderId="22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Border="1" applyAlignment="1" applyProtection="1">
      <alignment horizontal="right" vertical="top"/>
      <protection/>
    </xf>
    <xf numFmtId="208" fontId="4" fillId="0" borderId="5" xfId="0" applyNumberFormat="1" applyFont="1" applyBorder="1" applyAlignment="1" applyProtection="1">
      <alignment horizontal="right" vertical="top"/>
      <protection/>
    </xf>
    <xf numFmtId="185" fontId="4" fillId="0" borderId="22" xfId="0" applyNumberFormat="1" applyFont="1" applyBorder="1" applyAlignment="1" applyProtection="1">
      <alignment horizontal="right"/>
      <protection/>
    </xf>
    <xf numFmtId="206" fontId="2" fillId="0" borderId="0" xfId="0" applyNumberFormat="1" applyFont="1" applyFill="1" applyBorder="1" applyAlignment="1" applyProtection="1">
      <alignment horizontal="right" vertical="top"/>
      <protection/>
    </xf>
    <xf numFmtId="208" fontId="2" fillId="0" borderId="24" xfId="0" applyNumberFormat="1" applyFont="1" applyBorder="1" applyAlignment="1" applyProtection="1">
      <alignment horizontal="right" vertical="top"/>
      <protection/>
    </xf>
    <xf numFmtId="184" fontId="4" fillId="0" borderId="24" xfId="0" applyNumberFormat="1" applyFont="1" applyBorder="1" applyAlignment="1" applyProtection="1">
      <alignment horizontal="right"/>
      <protection/>
    </xf>
    <xf numFmtId="185" fontId="4" fillId="0" borderId="22" xfId="0" applyNumberFormat="1" applyFont="1" applyBorder="1" applyAlignment="1" applyProtection="1">
      <alignment horizontal="right" vertical="top"/>
      <protection/>
    </xf>
    <xf numFmtId="207" fontId="4" fillId="0" borderId="6" xfId="0" applyNumberFormat="1" applyFont="1" applyBorder="1" applyAlignment="1" applyProtection="1">
      <alignment horizontal="right" vertical="top"/>
      <protection/>
    </xf>
    <xf numFmtId="186" fontId="4" fillId="0" borderId="5" xfId="0" applyNumberFormat="1" applyFont="1" applyBorder="1" applyAlignment="1" applyProtection="1">
      <alignment horizontal="right"/>
      <protection/>
    </xf>
    <xf numFmtId="207" fontId="4" fillId="0" borderId="6" xfId="0" applyNumberFormat="1" applyFont="1" applyBorder="1" applyAlignment="1" applyProtection="1">
      <alignment horizontal="right"/>
      <protection/>
    </xf>
    <xf numFmtId="206" fontId="4" fillId="0" borderId="6" xfId="0" applyNumberFormat="1" applyFont="1" applyBorder="1" applyAlignment="1" applyProtection="1">
      <alignment horizontal="right" vertical="top"/>
      <protection/>
    </xf>
    <xf numFmtId="206" fontId="4" fillId="0" borderId="6" xfId="0" applyNumberFormat="1" applyFont="1" applyBorder="1" applyAlignment="1" applyProtection="1">
      <alignment vertical="top"/>
      <protection/>
    </xf>
    <xf numFmtId="185" fontId="4" fillId="0" borderId="22" xfId="0" applyNumberFormat="1" applyFont="1" applyFill="1" applyBorder="1" applyAlignment="1" applyProtection="1">
      <alignment horizontal="right"/>
      <protection locked="0"/>
    </xf>
    <xf numFmtId="207" fontId="4" fillId="0" borderId="5" xfId="0" applyNumberFormat="1" applyFont="1" applyBorder="1" applyAlignment="1" applyProtection="1">
      <alignment horizontal="right" vertical="top"/>
      <protection/>
    </xf>
    <xf numFmtId="207" fontId="4" fillId="0" borderId="5" xfId="0" applyNumberFormat="1" applyFont="1" applyBorder="1" applyAlignment="1" applyProtection="1">
      <alignment horizontal="right"/>
      <protection/>
    </xf>
    <xf numFmtId="207" fontId="4" fillId="0" borderId="5" xfId="0" applyNumberFormat="1" applyFont="1" applyFill="1" applyBorder="1" applyAlignment="1" applyProtection="1">
      <alignment horizontal="right" vertical="center"/>
      <protection/>
    </xf>
    <xf numFmtId="185" fontId="4" fillId="0" borderId="22" xfId="0" applyNumberFormat="1" applyFont="1" applyFill="1" applyBorder="1" applyAlignment="1" applyProtection="1">
      <alignment horizontal="right" vertical="top"/>
      <protection/>
    </xf>
    <xf numFmtId="207" fontId="4" fillId="0" borderId="5" xfId="0" applyNumberFormat="1" applyFont="1" applyFill="1" applyBorder="1" applyAlignment="1" applyProtection="1">
      <alignment horizontal="right" vertical="top"/>
      <protection/>
    </xf>
    <xf numFmtId="208" fontId="4" fillId="0" borderId="5" xfId="0" applyNumberFormat="1" applyFont="1" applyFill="1" applyBorder="1" applyAlignment="1" applyProtection="1">
      <alignment horizontal="right"/>
      <protection locked="0"/>
    </xf>
    <xf numFmtId="186" fontId="2" fillId="0" borderId="5" xfId="0" applyNumberFormat="1" applyFont="1" applyBorder="1" applyAlignment="1" applyProtection="1">
      <alignment/>
      <protection/>
    </xf>
    <xf numFmtId="184" fontId="4" fillId="0" borderId="22" xfId="0" applyNumberFormat="1" applyFont="1" applyBorder="1" applyAlignment="1" applyProtection="1">
      <alignment/>
      <protection/>
    </xf>
    <xf numFmtId="186" fontId="1" fillId="0" borderId="19" xfId="0" applyNumberFormat="1" applyFont="1" applyBorder="1" applyAlignment="1" applyProtection="1">
      <alignment horizontal="right"/>
      <protection/>
    </xf>
    <xf numFmtId="184" fontId="4" fillId="0" borderId="19" xfId="0" applyNumberFormat="1" applyFont="1" applyBorder="1" applyAlignment="1" applyProtection="1">
      <alignment horizontal="right"/>
      <protection/>
    </xf>
    <xf numFmtId="0" fontId="1" fillId="0" borderId="45" xfId="0" applyNumberFormat="1" applyFont="1" applyBorder="1" applyAlignment="1" applyProtection="1">
      <alignment horizontal="center"/>
      <protection/>
    </xf>
    <xf numFmtId="0" fontId="1" fillId="0" borderId="3" xfId="0" applyNumberFormat="1" applyFont="1" applyBorder="1" applyAlignment="1" applyProtection="1">
      <alignment horizontal="center"/>
      <protection/>
    </xf>
    <xf numFmtId="0" fontId="1" fillId="0" borderId="27" xfId="0" applyNumberFormat="1" applyFont="1" applyBorder="1" applyAlignment="1" applyProtection="1">
      <alignment horizontal="center"/>
      <protection/>
    </xf>
    <xf numFmtId="0" fontId="1" fillId="0" borderId="5" xfId="0" applyNumberFormat="1" applyFont="1" applyBorder="1" applyAlignment="1" applyProtection="1">
      <alignment horizontal="center"/>
      <protection/>
    </xf>
    <xf numFmtId="185" fontId="4" fillId="0" borderId="6" xfId="0" applyNumberFormat="1" applyFont="1" applyBorder="1" applyAlignment="1" applyProtection="1">
      <alignment horizontal="right" vertical="top" wrapText="1"/>
      <protection/>
    </xf>
    <xf numFmtId="0" fontId="4" fillId="0" borderId="6" xfId="0" applyNumberFormat="1" applyFont="1" applyBorder="1" applyAlignment="1" applyProtection="1">
      <alignment horizontal="right" vertical="top" wrapText="1"/>
      <protection/>
    </xf>
    <xf numFmtId="1" fontId="2" fillId="0" borderId="6" xfId="0" applyNumberFormat="1" applyFont="1" applyBorder="1" applyAlignment="1" applyProtection="1">
      <alignment horizontal="right" vertical="top" wrapText="1"/>
      <protection/>
    </xf>
    <xf numFmtId="185" fontId="2" fillId="0" borderId="6" xfId="0" applyNumberFormat="1" applyFont="1" applyFill="1" applyBorder="1" applyAlignment="1" applyProtection="1">
      <alignment horizontal="right" vertical="top"/>
      <protection/>
    </xf>
    <xf numFmtId="208" fontId="2" fillId="0" borderId="6" xfId="0" applyNumberFormat="1" applyFont="1" applyFill="1" applyBorder="1" applyAlignment="1" applyProtection="1">
      <alignment horizontal="right" vertical="top"/>
      <protection/>
    </xf>
    <xf numFmtId="185" fontId="2" fillId="0" borderId="24" xfId="0" applyNumberFormat="1" applyFont="1" applyFill="1" applyBorder="1" applyAlignment="1" applyProtection="1">
      <alignment horizontal="right" vertical="top"/>
      <protection/>
    </xf>
    <xf numFmtId="185" fontId="2" fillId="0" borderId="6" xfId="0" applyNumberFormat="1" applyFont="1" applyBorder="1" applyAlignment="1" applyProtection="1">
      <alignment horizontal="right" vertical="top" wrapText="1"/>
      <protection/>
    </xf>
    <xf numFmtId="207" fontId="2" fillId="0" borderId="23" xfId="0" applyNumberFormat="1" applyFont="1" applyFill="1" applyBorder="1" applyAlignment="1" applyProtection="1">
      <alignment horizontal="right" vertical="top" wrapText="1"/>
      <protection/>
    </xf>
    <xf numFmtId="1" fontId="4" fillId="0" borderId="6" xfId="0" applyNumberFormat="1" applyFont="1" applyBorder="1" applyAlignment="1" applyProtection="1">
      <alignment horizontal="right" vertical="top" wrapText="1"/>
      <protection/>
    </xf>
    <xf numFmtId="208" fontId="4" fillId="0" borderId="6" xfId="0" applyNumberFormat="1" applyFont="1" applyFill="1" applyBorder="1" applyAlignment="1" applyProtection="1">
      <alignment horizontal="right" wrapText="1"/>
      <protection locked="0"/>
    </xf>
    <xf numFmtId="208" fontId="4" fillId="0" borderId="35" xfId="0" applyNumberFormat="1" applyFont="1" applyFill="1" applyBorder="1" applyAlignment="1" applyProtection="1">
      <alignment horizontal="right" vertical="top"/>
      <protection/>
    </xf>
    <xf numFmtId="208" fontId="4" fillId="0" borderId="5" xfId="0" applyNumberFormat="1" applyFont="1" applyFill="1" applyBorder="1" applyAlignment="1" applyProtection="1">
      <alignment horizontal="right" vertical="top"/>
      <protection/>
    </xf>
    <xf numFmtId="208" fontId="4" fillId="0" borderId="27" xfId="0" applyNumberFormat="1" applyFont="1" applyFill="1" applyBorder="1" applyAlignment="1" applyProtection="1">
      <alignment horizontal="right" vertical="top"/>
      <protection locked="0"/>
    </xf>
    <xf numFmtId="207" fontId="2" fillId="0" borderId="25" xfId="0" applyNumberFormat="1" applyFont="1" applyFill="1" applyBorder="1" applyAlignment="1" applyProtection="1">
      <alignment horizontal="right" vertical="top" wrapText="1"/>
      <protection/>
    </xf>
    <xf numFmtId="1" fontId="2" fillId="0" borderId="25" xfId="0" applyNumberFormat="1" applyFont="1" applyFill="1" applyBorder="1" applyAlignment="1" applyProtection="1">
      <alignment horizontal="right" vertical="top"/>
      <protection/>
    </xf>
    <xf numFmtId="207" fontId="2" fillId="0" borderId="46" xfId="0" applyNumberFormat="1" applyFont="1" applyFill="1" applyBorder="1" applyAlignment="1" applyProtection="1">
      <alignment horizontal="right" vertical="top" wrapText="1"/>
      <protection/>
    </xf>
    <xf numFmtId="208" fontId="4" fillId="0" borderId="6" xfId="0" applyNumberFormat="1" applyFont="1" applyBorder="1" applyAlignment="1" applyProtection="1">
      <alignment horizontal="right" vertical="top" wrapText="1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1" fillId="0" borderId="47" xfId="0" applyNumberFormat="1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 horizontal="center"/>
      <protection/>
    </xf>
    <xf numFmtId="3" fontId="2" fillId="0" borderId="6" xfId="0" applyNumberFormat="1" applyFont="1" applyBorder="1" applyAlignment="1" applyProtection="1">
      <alignment horizontal="right" vertical="top"/>
      <protection/>
    </xf>
    <xf numFmtId="208" fontId="4" fillId="0" borderId="24" xfId="0" applyNumberFormat="1" applyFont="1" applyBorder="1" applyAlignment="1" applyProtection="1">
      <alignment horizontal="right" vertical="top" wrapText="1"/>
      <protection/>
    </xf>
    <xf numFmtId="3" fontId="2" fillId="0" borderId="10" xfId="0" applyNumberFormat="1" applyFont="1" applyBorder="1" applyAlignment="1" applyProtection="1">
      <alignment horizontal="right" vertical="top"/>
      <protection/>
    </xf>
    <xf numFmtId="207" fontId="2" fillId="0" borderId="37" xfId="0" applyNumberFormat="1" applyFont="1" applyFill="1" applyBorder="1" applyAlignment="1" applyProtection="1">
      <alignment vertical="top"/>
      <protection/>
    </xf>
    <xf numFmtId="185" fontId="2" fillId="0" borderId="43" xfId="0" applyNumberFormat="1" applyFont="1" applyBorder="1" applyAlignment="1" applyProtection="1">
      <alignment horizontal="right" vertical="top" wrapText="1"/>
      <protection/>
    </xf>
    <xf numFmtId="185" fontId="4" fillId="0" borderId="24" xfId="0" applyNumberFormat="1" applyFont="1" applyBorder="1" applyAlignment="1" applyProtection="1">
      <alignment horizontal="right" vertical="top" wrapText="1"/>
      <protection/>
    </xf>
    <xf numFmtId="206" fontId="2" fillId="0" borderId="35" xfId="0" applyNumberFormat="1" applyFont="1" applyFill="1" applyBorder="1" applyAlignment="1" applyProtection="1">
      <alignment horizontal="right" vertical="center"/>
      <protection/>
    </xf>
    <xf numFmtId="206" fontId="2" fillId="0" borderId="5" xfId="0" applyNumberFormat="1" applyFont="1" applyFill="1" applyBorder="1" applyAlignment="1" applyProtection="1">
      <alignment horizontal="right" vertical="center"/>
      <protection/>
    </xf>
    <xf numFmtId="206" fontId="2" fillId="0" borderId="6" xfId="0" applyNumberFormat="1" applyFont="1" applyFill="1" applyBorder="1" applyAlignment="1" applyProtection="1">
      <alignment horizontal="right" vertical="center"/>
      <protection/>
    </xf>
    <xf numFmtId="208" fontId="2" fillId="0" borderId="6" xfId="0" applyNumberFormat="1" applyFont="1" applyFill="1" applyBorder="1" applyAlignment="1" applyProtection="1">
      <alignment horizontal="right" vertical="center"/>
      <protection/>
    </xf>
    <xf numFmtId="211" fontId="4" fillId="0" borderId="0" xfId="0" applyNumberFormat="1" applyFont="1" applyBorder="1" applyAlignment="1" applyProtection="1" quotePrefix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46</xdr:row>
      <xdr:rowOff>200025</xdr:rowOff>
    </xdr:from>
    <xdr:to>
      <xdr:col>22</xdr:col>
      <xdr:colOff>704850</xdr:colOff>
      <xdr:row>56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35225" y="10877550"/>
          <a:ext cx="4476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Anlage zur Vorlage 12/2063/1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BETRIEB\1321\FI\Wirtschaftsplan\Wirtschaftsjahr%202006\Wirtschaftsplan\Wirtschaftsplan%20Druckexemplar\Quartalsbericht_2005-02_Hochrechnung_als%20Basis%20f&#252;r%20den%20WP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BETRIEB\1321\FI\Wirtschaftsplan\Wirtschaftsjahr%202006\Wirtschaftsplan\Wirtschaftsplan%20Druckexemplar\Quartalsbericht_2005-02_Hochrechnung_als%20Basis%20f&#252;r%20den%20WP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folgsplan_2006"/>
      <sheetName val="Investitionsplanung"/>
      <sheetName val="UmsatzAlle"/>
      <sheetName val="UmsAlle"/>
      <sheetName val="UmsFoBI"/>
      <sheetName val="UmsInfra"/>
      <sheetName val="UmsSWPflege"/>
      <sheetName val="UmsPro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folgsplan_2006"/>
      <sheetName val="Investitionsplanung"/>
      <sheetName val="UmsatzAlle"/>
      <sheetName val="UmsAlle"/>
      <sheetName val="UmsFoBI"/>
      <sheetName val="UmsInfra"/>
      <sheetName val="UmsSWPflege"/>
      <sheetName val="UmsProj"/>
    </sheetNames>
    <sheetDataSet>
      <sheetData sheetId="1">
        <row r="78">
          <cell r="O78">
            <v>180000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V59"/>
  <sheetViews>
    <sheetView tabSelected="1" workbookViewId="0" topLeftCell="A1">
      <selection activeCell="C15" sqref="C15"/>
    </sheetView>
  </sheetViews>
  <sheetFormatPr defaultColWidth="11.00390625" defaultRowHeight="14.25"/>
  <cols>
    <col min="1" max="1" width="4.25390625" style="9" customWidth="1"/>
    <col min="2" max="2" width="4.75390625" style="9" customWidth="1"/>
    <col min="3" max="3" width="42.625" style="9" customWidth="1"/>
    <col min="4" max="4" width="3.75390625" style="9" customWidth="1"/>
    <col min="5" max="5" width="2.125" style="9" customWidth="1"/>
    <col min="6" max="7" width="10.00390625" style="9" customWidth="1"/>
    <col min="8" max="8" width="8.625" style="9" customWidth="1"/>
    <col min="9" max="10" width="5.625" style="9" customWidth="1"/>
    <col min="11" max="13" width="8.625" style="9" customWidth="1"/>
    <col min="14" max="14" width="8.625" style="27" customWidth="1"/>
    <col min="15" max="16" width="8.625" style="9" customWidth="1"/>
    <col min="17" max="17" width="10.375" style="9" customWidth="1"/>
    <col min="18" max="19" width="4.625" style="9" customWidth="1"/>
    <col min="20" max="20" width="7.625" style="9" customWidth="1"/>
    <col min="21" max="21" width="10.25390625" style="9" customWidth="1"/>
    <col min="22" max="22" width="8.625" style="9" customWidth="1"/>
    <col min="23" max="16384" width="11.00390625" style="9" customWidth="1"/>
  </cols>
  <sheetData>
    <row r="1" spans="1:22" ht="12.75">
      <c r="A1" s="176" t="s">
        <v>98</v>
      </c>
      <c r="B1" s="176"/>
      <c r="C1" s="176"/>
      <c r="D1" s="176"/>
      <c r="E1" s="24"/>
      <c r="F1" s="25"/>
      <c r="G1" s="25"/>
      <c r="H1" s="137"/>
      <c r="I1" s="26"/>
      <c r="J1" s="26"/>
      <c r="V1" s="104" t="s">
        <v>53</v>
      </c>
    </row>
    <row r="2" spans="1:22" ht="12.75">
      <c r="A2" s="28" t="s">
        <v>68</v>
      </c>
      <c r="C2" s="29"/>
      <c r="D2" s="11"/>
      <c r="E2" s="10"/>
      <c r="F2" s="10" t="s">
        <v>71</v>
      </c>
      <c r="G2" s="10"/>
      <c r="H2" s="26"/>
      <c r="M2" s="11"/>
      <c r="V2" s="10"/>
    </row>
    <row r="3" spans="1:22" ht="12.75">
      <c r="A3" s="37" t="s">
        <v>97</v>
      </c>
      <c r="C3" s="29"/>
      <c r="D3" s="11"/>
      <c r="E3" s="10"/>
      <c r="F3" s="10"/>
      <c r="G3" s="10"/>
      <c r="H3" s="26"/>
      <c r="M3" s="11"/>
      <c r="V3" s="10"/>
    </row>
    <row r="4" spans="1:22" ht="12.75">
      <c r="A4" s="12"/>
      <c r="B4" s="13"/>
      <c r="C4" s="13"/>
      <c r="D4" s="13"/>
      <c r="E4" s="14"/>
      <c r="F4" s="30" t="s">
        <v>9</v>
      </c>
      <c r="G4" s="30" t="s">
        <v>9</v>
      </c>
      <c r="H4" s="248" t="s">
        <v>66</v>
      </c>
      <c r="I4" s="249"/>
      <c r="J4" s="157"/>
      <c r="K4" s="159" t="s">
        <v>10</v>
      </c>
      <c r="L4" s="221" t="s">
        <v>72</v>
      </c>
      <c r="M4" s="31"/>
      <c r="N4" s="32" t="s">
        <v>11</v>
      </c>
      <c r="O4" s="33"/>
      <c r="P4" s="177" t="s">
        <v>10</v>
      </c>
      <c r="Q4" s="178" t="s">
        <v>12</v>
      </c>
      <c r="R4" s="34" t="s">
        <v>13</v>
      </c>
      <c r="S4" s="34"/>
      <c r="T4" s="35"/>
      <c r="U4" s="35"/>
      <c r="V4" s="179" t="s">
        <v>14</v>
      </c>
    </row>
    <row r="5" spans="1:22" ht="12.75">
      <c r="A5" s="36"/>
      <c r="B5" s="3"/>
      <c r="C5" s="37" t="s">
        <v>15</v>
      </c>
      <c r="D5" s="38"/>
      <c r="E5" s="39"/>
      <c r="F5" s="18" t="s">
        <v>16</v>
      </c>
      <c r="G5" s="18" t="s">
        <v>16</v>
      </c>
      <c r="H5" s="250" t="s">
        <v>67</v>
      </c>
      <c r="I5" s="251"/>
      <c r="J5" s="157"/>
      <c r="K5" s="160" t="s">
        <v>17</v>
      </c>
      <c r="L5" s="40" t="s">
        <v>73</v>
      </c>
      <c r="M5" s="18"/>
      <c r="N5" s="42"/>
      <c r="O5" s="42"/>
      <c r="P5" s="6" t="s">
        <v>18</v>
      </c>
      <c r="Q5" s="139" t="s">
        <v>19</v>
      </c>
      <c r="R5" s="8" t="s">
        <v>20</v>
      </c>
      <c r="S5" s="8"/>
      <c r="T5" s="7"/>
      <c r="U5" s="7"/>
      <c r="V5" s="180" t="s">
        <v>21</v>
      </c>
    </row>
    <row r="6" spans="1:22" ht="12.75">
      <c r="A6" s="36"/>
      <c r="B6" s="3"/>
      <c r="C6" s="6"/>
      <c r="D6" s="6"/>
      <c r="E6" s="42"/>
      <c r="F6" s="44">
        <v>2007</v>
      </c>
      <c r="G6" s="44">
        <v>2006</v>
      </c>
      <c r="H6" s="220">
        <f>F6</f>
        <v>2007</v>
      </c>
      <c r="I6" s="41" t="s">
        <v>22</v>
      </c>
      <c r="J6" s="222"/>
      <c r="K6" s="161">
        <f>F6-2</f>
        <v>2005</v>
      </c>
      <c r="L6" s="220" t="s">
        <v>74</v>
      </c>
      <c r="M6" s="44">
        <f>F6+1</f>
        <v>2008</v>
      </c>
      <c r="N6" s="39">
        <f>F6+2</f>
        <v>2009</v>
      </c>
      <c r="O6" s="39">
        <f>F6+3</f>
        <v>2010</v>
      </c>
      <c r="P6" s="38">
        <f>F6+4</f>
        <v>2011</v>
      </c>
      <c r="Q6" s="139" t="s">
        <v>23</v>
      </c>
      <c r="R6" s="8"/>
      <c r="S6" s="8"/>
      <c r="T6" s="6" t="s">
        <v>24</v>
      </c>
      <c r="U6" s="7"/>
      <c r="V6" s="180"/>
    </row>
    <row r="7" spans="1:22" ht="12.75">
      <c r="A7" s="36"/>
      <c r="B7" s="3"/>
      <c r="C7" s="8" t="s">
        <v>25</v>
      </c>
      <c r="D7" s="6"/>
      <c r="E7" s="42"/>
      <c r="F7" s="18"/>
      <c r="G7" s="18"/>
      <c r="H7" s="18"/>
      <c r="I7" s="41" t="s">
        <v>26</v>
      </c>
      <c r="J7" s="222"/>
      <c r="K7" s="160"/>
      <c r="L7" s="40">
        <v>2006</v>
      </c>
      <c r="M7" s="18"/>
      <c r="N7" s="42"/>
      <c r="O7" s="42"/>
      <c r="P7" s="6"/>
      <c r="Q7" s="152" t="s">
        <v>75</v>
      </c>
      <c r="R7" s="46" t="s">
        <v>27</v>
      </c>
      <c r="S7" s="47"/>
      <c r="T7" s="43" t="s">
        <v>28</v>
      </c>
      <c r="U7" s="6" t="s">
        <v>29</v>
      </c>
      <c r="V7" s="180"/>
    </row>
    <row r="8" spans="1:22" ht="12.75">
      <c r="A8" s="36"/>
      <c r="B8" s="3"/>
      <c r="C8" s="3"/>
      <c r="D8" s="3"/>
      <c r="E8" s="16"/>
      <c r="F8" s="44" t="s">
        <v>48</v>
      </c>
      <c r="G8" s="44" t="s">
        <v>48</v>
      </c>
      <c r="H8" s="44" t="s">
        <v>48</v>
      </c>
      <c r="I8" s="41" t="s">
        <v>30</v>
      </c>
      <c r="J8" s="222"/>
      <c r="K8" s="161" t="s">
        <v>49</v>
      </c>
      <c r="L8" s="161" t="s">
        <v>49</v>
      </c>
      <c r="M8" s="45" t="s">
        <v>49</v>
      </c>
      <c r="N8" s="45" t="s">
        <v>49</v>
      </c>
      <c r="O8" s="45" t="s">
        <v>49</v>
      </c>
      <c r="P8" s="138" t="s">
        <v>49</v>
      </c>
      <c r="Q8" s="140" t="s">
        <v>49</v>
      </c>
      <c r="R8" s="269" t="s">
        <v>49</v>
      </c>
      <c r="S8" s="270"/>
      <c r="T8" s="45" t="s">
        <v>49</v>
      </c>
      <c r="U8" s="181" t="s">
        <v>49</v>
      </c>
      <c r="V8" s="182" t="s">
        <v>49</v>
      </c>
    </row>
    <row r="9" spans="1:22" ht="12.75">
      <c r="A9" s="48"/>
      <c r="B9" s="23"/>
      <c r="C9" s="49">
        <v>1</v>
      </c>
      <c r="D9" s="22"/>
      <c r="E9" s="50"/>
      <c r="F9" s="51">
        <v>2</v>
      </c>
      <c r="G9" s="50">
        <v>3</v>
      </c>
      <c r="H9" s="50">
        <v>4</v>
      </c>
      <c r="I9" s="51">
        <v>5</v>
      </c>
      <c r="J9" s="223"/>
      <c r="K9" s="162">
        <v>6</v>
      </c>
      <c r="L9" s="50">
        <v>7</v>
      </c>
      <c r="M9" s="51">
        <v>8</v>
      </c>
      <c r="N9" s="50">
        <v>9</v>
      </c>
      <c r="O9" s="50">
        <v>10</v>
      </c>
      <c r="P9" s="22">
        <v>11</v>
      </c>
      <c r="Q9" s="141">
        <v>12</v>
      </c>
      <c r="R9" s="271">
        <v>13</v>
      </c>
      <c r="S9" s="272"/>
      <c r="T9" s="52">
        <v>14</v>
      </c>
      <c r="U9" s="52">
        <v>15</v>
      </c>
      <c r="V9" s="183">
        <v>16</v>
      </c>
    </row>
    <row r="10" spans="1:22" ht="12.75">
      <c r="A10" s="15"/>
      <c r="B10" s="3"/>
      <c r="C10" s="3"/>
      <c r="D10" s="3"/>
      <c r="E10" s="16"/>
      <c r="F10" s="53"/>
      <c r="G10" s="16"/>
      <c r="H10" s="17"/>
      <c r="I10" s="54"/>
      <c r="J10" s="95"/>
      <c r="K10" s="163"/>
      <c r="L10" s="56"/>
      <c r="M10" s="55"/>
      <c r="N10" s="56"/>
      <c r="O10" s="57"/>
      <c r="P10" s="96"/>
      <c r="Q10" s="117"/>
      <c r="R10" s="59"/>
      <c r="S10" s="58"/>
      <c r="T10" s="60"/>
      <c r="U10" s="60"/>
      <c r="V10" s="60"/>
    </row>
    <row r="11" spans="1:22" ht="25.5">
      <c r="A11" s="100" t="s">
        <v>31</v>
      </c>
      <c r="B11" s="11" t="s">
        <v>59</v>
      </c>
      <c r="C11" s="11"/>
      <c r="D11" s="5"/>
      <c r="E11" s="133"/>
      <c r="F11" s="255">
        <v>2455000</v>
      </c>
      <c r="G11" s="255">
        <f>SUM(G13:G15)</f>
        <v>2705000</v>
      </c>
      <c r="H11" s="258" t="s">
        <v>81</v>
      </c>
      <c r="I11" s="205"/>
      <c r="J11" s="241"/>
      <c r="K11" s="257"/>
      <c r="L11" s="256">
        <f>SUM(L13:L15)</f>
        <v>1000000</v>
      </c>
      <c r="M11" s="254" t="s">
        <v>83</v>
      </c>
      <c r="N11" s="106"/>
      <c r="O11" s="106"/>
      <c r="P11" s="106"/>
      <c r="Q11" s="265" t="s">
        <v>86</v>
      </c>
      <c r="R11" s="59"/>
      <c r="S11" s="58"/>
      <c r="T11" s="273">
        <v>3051</v>
      </c>
      <c r="U11" s="60"/>
      <c r="V11" s="275">
        <v>222</v>
      </c>
    </row>
    <row r="12" spans="1:22" ht="12.75">
      <c r="A12" s="61"/>
      <c r="B12" s="4"/>
      <c r="C12" s="5"/>
      <c r="D12" s="5"/>
      <c r="E12" s="62"/>
      <c r="F12" s="65"/>
      <c r="G12" s="150"/>
      <c r="H12" s="66"/>
      <c r="I12" s="67"/>
      <c r="J12" s="224"/>
      <c r="K12" s="164"/>
      <c r="L12" s="66"/>
      <c r="M12" s="67"/>
      <c r="N12" s="66"/>
      <c r="O12" s="66"/>
      <c r="P12" s="119"/>
      <c r="Q12" s="131"/>
      <c r="R12" s="59"/>
      <c r="S12" s="58"/>
      <c r="T12" s="64"/>
      <c r="U12" s="60"/>
      <c r="V12" s="60"/>
    </row>
    <row r="13" spans="1:22" ht="53.25" customHeight="1">
      <c r="A13" s="71"/>
      <c r="B13" s="105" t="s">
        <v>0</v>
      </c>
      <c r="C13" s="105" t="s">
        <v>60</v>
      </c>
      <c r="D13" s="1"/>
      <c r="E13" s="16"/>
      <c r="F13" s="252" t="s">
        <v>94</v>
      </c>
      <c r="G13" s="106">
        <v>2705000</v>
      </c>
      <c r="H13" s="106"/>
      <c r="I13" s="148"/>
      <c r="J13" s="225"/>
      <c r="K13" s="165"/>
      <c r="L13" s="226">
        <v>1000000</v>
      </c>
      <c r="M13" s="149"/>
      <c r="N13" s="106"/>
      <c r="O13" s="106"/>
      <c r="P13" s="106"/>
      <c r="Q13" s="265" t="s">
        <v>87</v>
      </c>
      <c r="R13" s="134"/>
      <c r="S13" s="130"/>
      <c r="T13" s="268" t="s">
        <v>90</v>
      </c>
      <c r="U13" s="147"/>
      <c r="V13" s="268" t="s">
        <v>92</v>
      </c>
    </row>
    <row r="14" spans="1:22" ht="7.5" customHeight="1">
      <c r="A14" s="61"/>
      <c r="B14" s="5"/>
      <c r="C14" s="5"/>
      <c r="D14" s="5"/>
      <c r="E14" s="62"/>
      <c r="F14" s="68"/>
      <c r="G14" s="151"/>
      <c r="H14" s="63"/>
      <c r="I14" s="69"/>
      <c r="J14" s="227"/>
      <c r="K14" s="166"/>
      <c r="L14" s="63"/>
      <c r="M14" s="69"/>
      <c r="N14" s="63"/>
      <c r="O14" s="63"/>
      <c r="P14" s="120"/>
      <c r="Q14" s="132"/>
      <c r="R14" s="59"/>
      <c r="S14" s="58"/>
      <c r="T14" s="60"/>
      <c r="U14" s="60"/>
      <c r="V14" s="60"/>
    </row>
    <row r="15" spans="1:22" ht="30.75" customHeight="1">
      <c r="A15" s="71"/>
      <c r="B15" s="105" t="s">
        <v>1</v>
      </c>
      <c r="C15" s="105" t="s">
        <v>76</v>
      </c>
      <c r="D15" s="1"/>
      <c r="E15" s="16"/>
      <c r="F15" s="252" t="s">
        <v>95</v>
      </c>
      <c r="G15" s="106"/>
      <c r="H15" s="252" t="s">
        <v>81</v>
      </c>
      <c r="I15" s="253">
        <v>2008</v>
      </c>
      <c r="J15" s="225"/>
      <c r="K15" s="165"/>
      <c r="L15" s="147"/>
      <c r="M15" s="252" t="s">
        <v>82</v>
      </c>
      <c r="N15" s="106"/>
      <c r="O15" s="106"/>
      <c r="P15" s="106"/>
      <c r="Q15" s="266">
        <v>750</v>
      </c>
      <c r="R15" s="134"/>
      <c r="S15" s="228"/>
      <c r="T15" s="274" t="s">
        <v>91</v>
      </c>
      <c r="U15" s="219"/>
      <c r="V15" s="274" t="s">
        <v>93</v>
      </c>
    </row>
    <row r="16" spans="1:22" ht="8.25" customHeight="1">
      <c r="A16" s="71"/>
      <c r="B16" s="105"/>
      <c r="C16" s="105"/>
      <c r="D16" s="1"/>
      <c r="E16" s="16"/>
      <c r="F16" s="106"/>
      <c r="G16" s="106"/>
      <c r="H16" s="147"/>
      <c r="I16" s="148"/>
      <c r="J16" s="217"/>
      <c r="K16" s="165"/>
      <c r="L16" s="147"/>
      <c r="M16" s="226"/>
      <c r="N16" s="147"/>
      <c r="O16" s="147"/>
      <c r="P16" s="218"/>
      <c r="Q16" s="116"/>
      <c r="R16" s="228"/>
      <c r="S16" s="228"/>
      <c r="T16" s="229"/>
      <c r="U16" s="219"/>
      <c r="V16" s="229"/>
    </row>
    <row r="17" spans="1:22" ht="12.75">
      <c r="A17" s="100" t="s">
        <v>33</v>
      </c>
      <c r="B17" s="28" t="s">
        <v>34</v>
      </c>
      <c r="D17" s="3"/>
      <c r="E17" s="16"/>
      <c r="F17" s="68">
        <f>SUM(F19:F31)</f>
        <v>2511000</v>
      </c>
      <c r="G17" s="68">
        <f>SUM(G19:G31)</f>
        <v>2601000</v>
      </c>
      <c r="H17" s="151"/>
      <c r="I17" s="69"/>
      <c r="J17" s="158"/>
      <c r="K17" s="167">
        <f aca="true" t="shared" si="0" ref="K17:P17">SUM(K19:K31)</f>
        <v>1429000</v>
      </c>
      <c r="L17" s="167">
        <f t="shared" si="0"/>
        <v>2601000</v>
      </c>
      <c r="M17" s="115">
        <f t="shared" si="0"/>
        <v>4160000</v>
      </c>
      <c r="N17" s="115">
        <f t="shared" si="0"/>
        <v>2790000</v>
      </c>
      <c r="O17" s="115">
        <f t="shared" si="0"/>
        <v>1720000</v>
      </c>
      <c r="P17" s="121">
        <f t="shared" si="0"/>
        <v>1780000</v>
      </c>
      <c r="Q17" s="116">
        <f aca="true" t="shared" si="1" ref="Q17:Q32">SUM(F17,K17:P17)</f>
        <v>16991000</v>
      </c>
      <c r="R17" s="59"/>
      <c r="S17" s="96"/>
      <c r="T17" s="230"/>
      <c r="U17" s="230"/>
      <c r="V17" s="230"/>
    </row>
    <row r="18" spans="1:22" ht="7.5" customHeight="1">
      <c r="A18" s="71"/>
      <c r="B18" s="103"/>
      <c r="C18" s="1"/>
      <c r="D18" s="1"/>
      <c r="E18" s="16"/>
      <c r="F18" s="69"/>
      <c r="G18" s="63"/>
      <c r="H18" s="63"/>
      <c r="I18" s="69"/>
      <c r="J18" s="227"/>
      <c r="K18" s="166"/>
      <c r="L18" s="63"/>
      <c r="M18" s="69"/>
      <c r="N18" s="63"/>
      <c r="O18" s="63"/>
      <c r="P18" s="120"/>
      <c r="Q18" s="116">
        <f t="shared" si="1"/>
        <v>0</v>
      </c>
      <c r="R18" s="59"/>
      <c r="S18" s="96"/>
      <c r="T18" s="230"/>
      <c r="U18" s="230"/>
      <c r="V18" s="230"/>
    </row>
    <row r="19" spans="1:22" ht="63.75">
      <c r="A19" s="71"/>
      <c r="B19" s="105" t="s">
        <v>0</v>
      </c>
      <c r="C19" s="105" t="s">
        <v>61</v>
      </c>
      <c r="D19" s="1"/>
      <c r="E19" s="16"/>
      <c r="F19" s="106">
        <v>800000</v>
      </c>
      <c r="G19" s="106">
        <v>705000</v>
      </c>
      <c r="H19" s="106"/>
      <c r="I19" s="106"/>
      <c r="J19" s="231"/>
      <c r="K19" s="168">
        <v>825000</v>
      </c>
      <c r="L19" s="232">
        <v>705000</v>
      </c>
      <c r="M19" s="110">
        <f>800000+1670000</f>
        <v>2470000</v>
      </c>
      <c r="N19" s="110">
        <v>800000</v>
      </c>
      <c r="O19" s="110">
        <v>800000</v>
      </c>
      <c r="P19" s="122">
        <v>800000</v>
      </c>
      <c r="Q19" s="116">
        <f t="shared" si="1"/>
        <v>7200000</v>
      </c>
      <c r="R19" s="134"/>
      <c r="S19" s="130"/>
      <c r="T19" s="60"/>
      <c r="U19" s="59"/>
      <c r="V19" s="230"/>
    </row>
    <row r="20" spans="1:22" ht="7.5" customHeight="1">
      <c r="A20" s="71"/>
      <c r="B20" s="70"/>
      <c r="C20" s="1"/>
      <c r="D20" s="1"/>
      <c r="E20" s="16"/>
      <c r="F20" s="69"/>
      <c r="G20" s="63"/>
      <c r="H20" s="63"/>
      <c r="I20" s="69"/>
      <c r="J20" s="227"/>
      <c r="K20" s="166"/>
      <c r="L20" s="233"/>
      <c r="M20" s="69"/>
      <c r="N20" s="63"/>
      <c r="O20" s="63"/>
      <c r="P20" s="120"/>
      <c r="Q20" s="116">
        <f t="shared" si="1"/>
        <v>0</v>
      </c>
      <c r="R20" s="59"/>
      <c r="S20" s="58"/>
      <c r="T20" s="60"/>
      <c r="U20" s="59"/>
      <c r="V20" s="230"/>
    </row>
    <row r="21" spans="1:22" ht="42" customHeight="1">
      <c r="A21" s="71"/>
      <c r="B21" s="105" t="s">
        <v>1</v>
      </c>
      <c r="C21" s="105" t="s">
        <v>56</v>
      </c>
      <c r="D21" s="1"/>
      <c r="E21" s="16"/>
      <c r="F21" s="106">
        <v>350000</v>
      </c>
      <c r="G21" s="106">
        <v>230000</v>
      </c>
      <c r="H21" s="106"/>
      <c r="I21" s="106"/>
      <c r="J21" s="231"/>
      <c r="K21" s="168">
        <v>389000</v>
      </c>
      <c r="L21" s="232">
        <v>230000</v>
      </c>
      <c r="M21" s="168">
        <v>230000</v>
      </c>
      <c r="N21" s="168">
        <v>340000</v>
      </c>
      <c r="O21" s="168">
        <v>280000</v>
      </c>
      <c r="P21" s="168">
        <v>300000</v>
      </c>
      <c r="Q21" s="116">
        <f t="shared" si="1"/>
        <v>2119000</v>
      </c>
      <c r="R21" s="59"/>
      <c r="S21" s="58"/>
      <c r="T21" s="60"/>
      <c r="U21" s="59"/>
      <c r="V21" s="230"/>
    </row>
    <row r="22" spans="1:22" ht="7.5" customHeight="1">
      <c r="A22" s="71"/>
      <c r="B22" s="102"/>
      <c r="D22" s="1"/>
      <c r="E22" s="16"/>
      <c r="F22" s="69"/>
      <c r="G22" s="69"/>
      <c r="H22" s="106"/>
      <c r="I22" s="106"/>
      <c r="J22" s="231"/>
      <c r="K22" s="165"/>
      <c r="L22" s="234"/>
      <c r="M22" s="69"/>
      <c r="N22" s="63"/>
      <c r="O22" s="63"/>
      <c r="P22" s="120"/>
      <c r="Q22" s="116">
        <f t="shared" si="1"/>
        <v>0</v>
      </c>
      <c r="R22" s="59"/>
      <c r="S22" s="58"/>
      <c r="T22" s="60"/>
      <c r="U22" s="60"/>
      <c r="V22" s="60"/>
    </row>
    <row r="23" spans="1:22" ht="38.25">
      <c r="A23" s="71"/>
      <c r="B23" s="105" t="s">
        <v>2</v>
      </c>
      <c r="C23" s="105" t="s">
        <v>69</v>
      </c>
      <c r="D23" s="1"/>
      <c r="E23" s="16"/>
      <c r="F23" s="106">
        <v>50000</v>
      </c>
      <c r="G23" s="106">
        <v>205000</v>
      </c>
      <c r="H23" s="106"/>
      <c r="I23" s="106"/>
      <c r="J23" s="231"/>
      <c r="K23" s="168">
        <v>50000</v>
      </c>
      <c r="L23" s="232">
        <v>205000</v>
      </c>
      <c r="M23" s="235">
        <v>50000</v>
      </c>
      <c r="N23" s="235">
        <v>50000</v>
      </c>
      <c r="O23" s="235">
        <v>50000</v>
      </c>
      <c r="P23" s="235">
        <v>50000</v>
      </c>
      <c r="Q23" s="116">
        <f t="shared" si="1"/>
        <v>505000</v>
      </c>
      <c r="R23" s="59"/>
      <c r="S23" s="58"/>
      <c r="T23" s="60"/>
      <c r="U23" s="60"/>
      <c r="V23" s="60"/>
    </row>
    <row r="24" spans="1:22" ht="7.5" customHeight="1">
      <c r="A24" s="71"/>
      <c r="B24" s="102"/>
      <c r="D24" s="1"/>
      <c r="E24" s="16"/>
      <c r="F24" s="69"/>
      <c r="G24" s="69"/>
      <c r="H24" s="106"/>
      <c r="I24" s="106"/>
      <c r="J24" s="231"/>
      <c r="K24" s="165"/>
      <c r="L24" s="234"/>
      <c r="M24" s="69"/>
      <c r="N24" s="63"/>
      <c r="O24" s="63"/>
      <c r="P24" s="120"/>
      <c r="Q24" s="116">
        <f t="shared" si="1"/>
        <v>0</v>
      </c>
      <c r="R24" s="59"/>
      <c r="S24" s="58"/>
      <c r="T24" s="60"/>
      <c r="U24" s="60"/>
      <c r="V24" s="60"/>
    </row>
    <row r="25" spans="1:22" ht="54" customHeight="1">
      <c r="A25" s="71"/>
      <c r="B25" s="105" t="s">
        <v>7</v>
      </c>
      <c r="C25" s="105" t="s">
        <v>70</v>
      </c>
      <c r="D25" s="1"/>
      <c r="E25" s="16"/>
      <c r="F25" s="106">
        <f>'[2]Investitionsplanung'!$O$78</f>
        <v>180000</v>
      </c>
      <c r="G25" s="106">
        <v>180000</v>
      </c>
      <c r="H25" s="106"/>
      <c r="I25" s="106"/>
      <c r="J25" s="231"/>
      <c r="K25" s="168">
        <v>155000</v>
      </c>
      <c r="L25" s="232">
        <v>180000</v>
      </c>
      <c r="M25" s="110">
        <v>1000000</v>
      </c>
      <c r="N25" s="110">
        <v>1200000</v>
      </c>
      <c r="O25" s="110">
        <v>180000</v>
      </c>
      <c r="P25" s="110">
        <v>180000</v>
      </c>
      <c r="Q25" s="116">
        <f t="shared" si="1"/>
        <v>3075000</v>
      </c>
      <c r="R25" s="59"/>
      <c r="S25" s="58"/>
      <c r="T25" s="110"/>
      <c r="U25" s="60"/>
      <c r="V25" s="60"/>
    </row>
    <row r="26" spans="1:22" ht="7.5" customHeight="1">
      <c r="A26" s="71"/>
      <c r="B26" s="102"/>
      <c r="D26" s="1"/>
      <c r="E26" s="16"/>
      <c r="F26" s="69"/>
      <c r="G26" s="69"/>
      <c r="H26" s="106"/>
      <c r="I26" s="106"/>
      <c r="J26" s="231"/>
      <c r="K26" s="165"/>
      <c r="L26" s="234"/>
      <c r="M26" s="69"/>
      <c r="N26" s="63"/>
      <c r="O26" s="63"/>
      <c r="P26" s="120"/>
      <c r="Q26" s="116">
        <f t="shared" si="1"/>
        <v>0</v>
      </c>
      <c r="R26" s="59"/>
      <c r="S26" s="58"/>
      <c r="T26" s="60"/>
      <c r="U26" s="60"/>
      <c r="V26" s="60"/>
    </row>
    <row r="27" spans="1:22" ht="54.75" customHeight="1">
      <c r="A27" s="71"/>
      <c r="B27" s="105" t="s">
        <v>57</v>
      </c>
      <c r="C27" s="154" t="s">
        <v>77</v>
      </c>
      <c r="D27" s="1"/>
      <c r="E27" s="16"/>
      <c r="F27" s="106">
        <v>200000</v>
      </c>
      <c r="G27" s="106">
        <v>290000</v>
      </c>
      <c r="H27" s="106"/>
      <c r="I27" s="106"/>
      <c r="J27" s="231"/>
      <c r="K27" s="165"/>
      <c r="L27" s="232">
        <v>290000</v>
      </c>
      <c r="M27" s="110">
        <v>220000</v>
      </c>
      <c r="N27" s="110">
        <v>190000</v>
      </c>
      <c r="O27" s="110">
        <v>200000</v>
      </c>
      <c r="P27" s="110">
        <v>240000</v>
      </c>
      <c r="Q27" s="116">
        <f t="shared" si="1"/>
        <v>1340000</v>
      </c>
      <c r="R27" s="59"/>
      <c r="S27" s="58"/>
      <c r="T27" s="60"/>
      <c r="U27" s="60"/>
      <c r="V27" s="60"/>
    </row>
    <row r="28" spans="1:22" ht="7.5" customHeight="1">
      <c r="A28" s="71"/>
      <c r="B28" s="102"/>
      <c r="D28" s="1"/>
      <c r="E28" s="16"/>
      <c r="F28" s="69"/>
      <c r="G28" s="69"/>
      <c r="H28" s="106"/>
      <c r="I28" s="106"/>
      <c r="J28" s="231"/>
      <c r="K28" s="165"/>
      <c r="L28" s="234"/>
      <c r="M28" s="69"/>
      <c r="N28" s="63"/>
      <c r="O28" s="63"/>
      <c r="P28" s="120"/>
      <c r="Q28" s="116">
        <f t="shared" si="1"/>
        <v>0</v>
      </c>
      <c r="R28" s="59"/>
      <c r="S28" s="58"/>
      <c r="T28" s="60"/>
      <c r="U28" s="60"/>
      <c r="V28" s="60"/>
    </row>
    <row r="29" spans="1:22" ht="41.25" customHeight="1">
      <c r="A29" s="71"/>
      <c r="B29" s="105" t="s">
        <v>51</v>
      </c>
      <c r="C29" s="105" t="s">
        <v>78</v>
      </c>
      <c r="D29" s="1"/>
      <c r="E29" s="16"/>
      <c r="F29" s="106">
        <v>651000</v>
      </c>
      <c r="G29" s="106">
        <v>930000</v>
      </c>
      <c r="H29" s="106"/>
      <c r="I29" s="106"/>
      <c r="J29" s="231"/>
      <c r="K29" s="165"/>
      <c r="L29" s="232">
        <v>930000</v>
      </c>
      <c r="M29" s="236">
        <v>180000</v>
      </c>
      <c r="N29" s="236">
        <v>200000</v>
      </c>
      <c r="O29" s="236">
        <v>200000</v>
      </c>
      <c r="P29" s="236">
        <v>200000</v>
      </c>
      <c r="Q29" s="116">
        <f t="shared" si="1"/>
        <v>2361000</v>
      </c>
      <c r="R29" s="59"/>
      <c r="S29" s="58"/>
      <c r="T29" s="110"/>
      <c r="U29" s="60"/>
      <c r="V29" s="60"/>
    </row>
    <row r="30" spans="1:22" ht="4.5" customHeight="1">
      <c r="A30" s="71"/>
      <c r="B30" s="102"/>
      <c r="D30" s="1"/>
      <c r="E30" s="16"/>
      <c r="F30" s="69"/>
      <c r="G30" s="69"/>
      <c r="H30" s="106"/>
      <c r="I30" s="106"/>
      <c r="J30" s="231"/>
      <c r="K30" s="165"/>
      <c r="L30" s="234"/>
      <c r="M30" s="69"/>
      <c r="N30" s="63"/>
      <c r="O30" s="63"/>
      <c r="P30" s="120"/>
      <c r="Q30" s="116">
        <f t="shared" si="1"/>
        <v>0</v>
      </c>
      <c r="R30" s="59"/>
      <c r="S30" s="58"/>
      <c r="T30" s="60"/>
      <c r="U30" s="60"/>
      <c r="V30" s="60"/>
    </row>
    <row r="31" spans="1:22" ht="14.25">
      <c r="A31" s="71"/>
      <c r="B31" s="105" t="s">
        <v>52</v>
      </c>
      <c r="C31" s="105" t="s">
        <v>58</v>
      </c>
      <c r="D31" s="1"/>
      <c r="E31" s="16"/>
      <c r="F31" s="106">
        <v>280000</v>
      </c>
      <c r="G31" s="106">
        <v>61000</v>
      </c>
      <c r="H31" s="106"/>
      <c r="I31" s="106"/>
      <c r="J31" s="231"/>
      <c r="K31" s="170">
        <v>10000</v>
      </c>
      <c r="L31" s="232">
        <v>61000</v>
      </c>
      <c r="M31" s="107">
        <v>10000</v>
      </c>
      <c r="N31" s="107">
        <v>10000</v>
      </c>
      <c r="O31" s="110">
        <v>10000</v>
      </c>
      <c r="P31" s="123">
        <v>10000</v>
      </c>
      <c r="Q31" s="116">
        <f t="shared" si="1"/>
        <v>391000</v>
      </c>
      <c r="R31" s="59"/>
      <c r="S31" s="58"/>
      <c r="T31" s="60"/>
      <c r="U31" s="60"/>
      <c r="V31" s="60"/>
    </row>
    <row r="32" spans="1:22" ht="7.5" customHeight="1">
      <c r="A32" s="71"/>
      <c r="B32" s="70"/>
      <c r="C32" s="3"/>
      <c r="D32" s="3"/>
      <c r="E32" s="16"/>
      <c r="F32" s="69"/>
      <c r="G32" s="69"/>
      <c r="H32" s="106"/>
      <c r="I32" s="106"/>
      <c r="J32" s="231"/>
      <c r="K32" s="165"/>
      <c r="L32" s="147"/>
      <c r="M32" s="69"/>
      <c r="N32" s="63"/>
      <c r="O32" s="63"/>
      <c r="P32" s="120"/>
      <c r="Q32" s="116">
        <f t="shared" si="1"/>
        <v>0</v>
      </c>
      <c r="R32" s="72"/>
      <c r="S32" s="73"/>
      <c r="T32" s="60"/>
      <c r="U32" s="60"/>
      <c r="V32" s="60"/>
    </row>
    <row r="33" spans="1:22" ht="12.75">
      <c r="A33" s="100" t="s">
        <v>35</v>
      </c>
      <c r="B33" s="28" t="s">
        <v>36</v>
      </c>
      <c r="D33" s="3"/>
      <c r="E33" s="16"/>
      <c r="F33" s="67"/>
      <c r="G33" s="67"/>
      <c r="H33" s="106"/>
      <c r="I33" s="106"/>
      <c r="J33" s="231"/>
      <c r="K33" s="165"/>
      <c r="L33" s="147"/>
      <c r="M33" s="67"/>
      <c r="N33" s="66"/>
      <c r="O33" s="66"/>
      <c r="P33" s="124"/>
      <c r="Q33" s="116">
        <f>SUM(F33,G33,K33,M33:P33)</f>
        <v>0</v>
      </c>
      <c r="R33" s="59"/>
      <c r="S33" s="58"/>
      <c r="T33" s="60"/>
      <c r="U33" s="60"/>
      <c r="V33" s="60"/>
    </row>
    <row r="34" spans="1:22" ht="14.25" customHeight="1">
      <c r="A34" s="61"/>
      <c r="B34" s="4" t="s">
        <v>32</v>
      </c>
      <c r="C34" s="3"/>
      <c r="D34" s="3"/>
      <c r="E34" s="16"/>
      <c r="F34" s="65"/>
      <c r="G34" s="65"/>
      <c r="H34" s="106"/>
      <c r="I34" s="106"/>
      <c r="J34" s="231"/>
      <c r="K34" s="165"/>
      <c r="L34" s="147"/>
      <c r="M34" s="67"/>
      <c r="N34" s="66"/>
      <c r="O34" s="66"/>
      <c r="P34" s="124"/>
      <c r="Q34" s="132"/>
      <c r="R34" s="59"/>
      <c r="S34" s="58"/>
      <c r="T34" s="60"/>
      <c r="U34" s="60"/>
      <c r="V34" s="60"/>
    </row>
    <row r="35" spans="1:22" ht="7.5" customHeight="1">
      <c r="A35" s="71"/>
      <c r="B35" s="70"/>
      <c r="C35" s="3"/>
      <c r="D35" s="3"/>
      <c r="E35" s="16"/>
      <c r="F35" s="69"/>
      <c r="G35" s="63"/>
      <c r="H35" s="63"/>
      <c r="I35" s="69"/>
      <c r="J35" s="227"/>
      <c r="K35" s="169"/>
      <c r="L35" s="151"/>
      <c r="M35" s="69"/>
      <c r="N35" s="63"/>
      <c r="O35" s="63"/>
      <c r="P35" s="120"/>
      <c r="Q35" s="132"/>
      <c r="R35" s="59"/>
      <c r="S35" s="58"/>
      <c r="T35" s="60"/>
      <c r="U35" s="60"/>
      <c r="V35" s="60"/>
    </row>
    <row r="36" spans="1:22" ht="12.75">
      <c r="A36" s="100" t="s">
        <v>37</v>
      </c>
      <c r="B36" s="28" t="s">
        <v>38</v>
      </c>
      <c r="D36" s="3"/>
      <c r="E36" s="16"/>
      <c r="F36" s="65">
        <v>160000</v>
      </c>
      <c r="G36" s="65">
        <v>153000</v>
      </c>
      <c r="H36" s="109"/>
      <c r="I36" s="109"/>
      <c r="J36" s="237"/>
      <c r="K36" s="279">
        <v>147000</v>
      </c>
      <c r="L36" s="280">
        <v>153000</v>
      </c>
      <c r="M36" s="281">
        <v>167000</v>
      </c>
      <c r="N36" s="281">
        <v>174000</v>
      </c>
      <c r="O36" s="281">
        <v>182000</v>
      </c>
      <c r="P36" s="282">
        <v>3849000</v>
      </c>
      <c r="Q36" s="116">
        <f>SUM(F36,K36:P36)</f>
        <v>4832000</v>
      </c>
      <c r="R36" s="135"/>
      <c r="S36" s="58"/>
      <c r="T36" s="60"/>
      <c r="U36" s="60"/>
      <c r="V36" s="60"/>
    </row>
    <row r="37" spans="1:22" ht="14.25" customHeight="1">
      <c r="A37" s="61"/>
      <c r="B37" s="4" t="s">
        <v>32</v>
      </c>
      <c r="D37" s="2"/>
      <c r="E37" s="16"/>
      <c r="F37" s="69"/>
      <c r="G37" s="69"/>
      <c r="H37" s="109"/>
      <c r="I37" s="109"/>
      <c r="J37" s="237"/>
      <c r="K37" s="171"/>
      <c r="L37" s="156"/>
      <c r="M37" s="109"/>
      <c r="N37" s="109"/>
      <c r="O37" s="109"/>
      <c r="P37" s="125"/>
      <c r="Q37" s="132"/>
      <c r="R37" s="59"/>
      <c r="S37" s="58"/>
      <c r="T37" s="60"/>
      <c r="U37" s="60"/>
      <c r="V37" s="60"/>
    </row>
    <row r="38" spans="1:22" s="193" customFormat="1" ht="25.5">
      <c r="A38" s="184"/>
      <c r="B38" s="185"/>
      <c r="C38" s="186"/>
      <c r="D38" s="186"/>
      <c r="E38" s="187" t="s">
        <v>50</v>
      </c>
      <c r="F38" s="188">
        <f>SUM(F36,F33,F17,F11)</f>
        <v>5126000</v>
      </c>
      <c r="G38" s="188">
        <f>SUM(G36,G33,G17,G11)</f>
        <v>5459000</v>
      </c>
      <c r="H38" s="277" t="s">
        <v>96</v>
      </c>
      <c r="I38" s="188"/>
      <c r="J38" s="189"/>
      <c r="K38" s="172">
        <f aca="true" t="shared" si="2" ref="K38:P38">SUM(K36,K33,K17,K11)</f>
        <v>1576000</v>
      </c>
      <c r="L38" s="172">
        <f t="shared" si="2"/>
        <v>3754000</v>
      </c>
      <c r="M38" s="259" t="s">
        <v>84</v>
      </c>
      <c r="N38" s="108">
        <f t="shared" si="2"/>
        <v>2964000</v>
      </c>
      <c r="O38" s="108">
        <f t="shared" si="2"/>
        <v>1902000</v>
      </c>
      <c r="P38" s="126">
        <f t="shared" si="2"/>
        <v>5629000</v>
      </c>
      <c r="Q38" s="267" t="s">
        <v>88</v>
      </c>
      <c r="R38" s="190"/>
      <c r="S38" s="191"/>
      <c r="T38" s="192"/>
      <c r="U38" s="192"/>
      <c r="V38" s="192"/>
    </row>
    <row r="39" spans="1:22" ht="7.5" customHeight="1">
      <c r="A39" s="71"/>
      <c r="B39" s="20"/>
      <c r="C39" s="3"/>
      <c r="D39" s="3"/>
      <c r="E39" s="16"/>
      <c r="F39" s="69"/>
      <c r="G39" s="63"/>
      <c r="H39" s="63"/>
      <c r="I39" s="69"/>
      <c r="J39" s="227"/>
      <c r="K39" s="166"/>
      <c r="L39" s="63"/>
      <c r="M39" s="69"/>
      <c r="N39" s="63"/>
      <c r="O39" s="63"/>
      <c r="P39" s="120"/>
      <c r="Q39" s="132"/>
      <c r="R39" s="59"/>
      <c r="S39" s="58"/>
      <c r="T39" s="60"/>
      <c r="U39" s="60"/>
      <c r="V39" s="60"/>
    </row>
    <row r="40" spans="1:22" ht="12.75">
      <c r="A40" s="61"/>
      <c r="B40" s="101" t="s">
        <v>39</v>
      </c>
      <c r="D40" s="3"/>
      <c r="E40" s="16"/>
      <c r="F40" s="69"/>
      <c r="G40" s="63"/>
      <c r="H40" s="63"/>
      <c r="I40" s="69"/>
      <c r="J40" s="227"/>
      <c r="K40" s="166"/>
      <c r="L40" s="63"/>
      <c r="M40" s="69"/>
      <c r="N40" s="63"/>
      <c r="O40" s="63"/>
      <c r="P40" s="120"/>
      <c r="Q40" s="132"/>
      <c r="R40" s="59"/>
      <c r="S40" s="58"/>
      <c r="T40" s="64"/>
      <c r="U40" s="60"/>
      <c r="V40" s="64"/>
    </row>
    <row r="41" spans="1:22" s="193" customFormat="1" ht="26.25" customHeight="1">
      <c r="A41" s="194"/>
      <c r="B41" s="195" t="s">
        <v>3</v>
      </c>
      <c r="C41" s="193" t="s">
        <v>40</v>
      </c>
      <c r="D41" s="186"/>
      <c r="E41" s="196"/>
      <c r="F41" s="106">
        <f>F11</f>
        <v>2455000</v>
      </c>
      <c r="G41" s="106">
        <f>G11</f>
        <v>2705000</v>
      </c>
      <c r="H41" s="278" t="s">
        <v>96</v>
      </c>
      <c r="I41" s="106"/>
      <c r="J41" s="231"/>
      <c r="K41" s="165"/>
      <c r="L41" s="238">
        <f>L11</f>
        <v>1000000</v>
      </c>
      <c r="M41" s="260" t="s">
        <v>83</v>
      </c>
      <c r="N41" s="106"/>
      <c r="O41" s="106"/>
      <c r="P41" s="106"/>
      <c r="Q41" s="265" t="s">
        <v>86</v>
      </c>
      <c r="R41" s="190"/>
      <c r="S41" s="191"/>
      <c r="T41" s="197"/>
      <c r="U41" s="192"/>
      <c r="V41" s="192"/>
    </row>
    <row r="42" spans="1:22" ht="12.75">
      <c r="A42" s="71"/>
      <c r="B42" s="37" t="s">
        <v>4</v>
      </c>
      <c r="C42" s="9" t="s">
        <v>41</v>
      </c>
      <c r="D42" s="3"/>
      <c r="E42" s="16"/>
      <c r="F42" s="69"/>
      <c r="G42" s="63"/>
      <c r="H42" s="63"/>
      <c r="I42" s="69"/>
      <c r="J42" s="227"/>
      <c r="K42" s="166"/>
      <c r="L42" s="239"/>
      <c r="M42" s="69"/>
      <c r="N42" s="69"/>
      <c r="O42" s="69"/>
      <c r="P42" s="120"/>
      <c r="Q42" s="116">
        <f>SUM(F42,K42:P42)</f>
        <v>0</v>
      </c>
      <c r="R42" s="59"/>
      <c r="S42" s="58"/>
      <c r="T42" s="64"/>
      <c r="U42" s="60"/>
      <c r="V42" s="60"/>
    </row>
    <row r="43" spans="1:22" ht="12.75">
      <c r="A43" s="71"/>
      <c r="B43" s="37" t="s">
        <v>5</v>
      </c>
      <c r="C43" s="9" t="s">
        <v>42</v>
      </c>
      <c r="D43" s="3"/>
      <c r="E43" s="16"/>
      <c r="F43" s="69"/>
      <c r="G43" s="63"/>
      <c r="H43" s="63"/>
      <c r="I43" s="69"/>
      <c r="J43" s="227"/>
      <c r="K43" s="166"/>
      <c r="L43" s="239"/>
      <c r="M43" s="69"/>
      <c r="N43" s="69"/>
      <c r="O43" s="69"/>
      <c r="P43" s="120"/>
      <c r="Q43" s="116">
        <f>SUM(F43,K43:P43)</f>
        <v>0</v>
      </c>
      <c r="R43" s="59"/>
      <c r="S43" s="58"/>
      <c r="T43" s="60"/>
      <c r="U43" s="60"/>
      <c r="V43" s="60"/>
    </row>
    <row r="44" spans="1:22" ht="12.75">
      <c r="A44" s="61"/>
      <c r="B44" s="37" t="s">
        <v>6</v>
      </c>
      <c r="C44" s="9" t="s">
        <v>43</v>
      </c>
      <c r="D44" s="3"/>
      <c r="E44" s="16"/>
      <c r="F44" s="69">
        <f>F17</f>
        <v>2511000</v>
      </c>
      <c r="G44" s="63">
        <f>G17</f>
        <v>2601000</v>
      </c>
      <c r="H44" s="63"/>
      <c r="I44" s="69"/>
      <c r="J44" s="227"/>
      <c r="K44" s="173">
        <f aca="true" t="shared" si="3" ref="K44:P44">K17</f>
        <v>1429000</v>
      </c>
      <c r="L44" s="240">
        <f t="shared" si="3"/>
        <v>2601000</v>
      </c>
      <c r="M44" s="153">
        <f t="shared" si="3"/>
        <v>4160000</v>
      </c>
      <c r="N44" s="153">
        <f t="shared" si="3"/>
        <v>2790000</v>
      </c>
      <c r="O44" s="153">
        <f t="shared" si="3"/>
        <v>1720000</v>
      </c>
      <c r="P44" s="153">
        <f t="shared" si="3"/>
        <v>1780000</v>
      </c>
      <c r="Q44" s="116">
        <f>SUM(F44,K44:P44)</f>
        <v>16991000</v>
      </c>
      <c r="R44" s="59"/>
      <c r="S44" s="58"/>
      <c r="T44" s="60"/>
      <c r="U44" s="60"/>
      <c r="V44" s="60"/>
    </row>
    <row r="45" spans="1:22" ht="12.75">
      <c r="A45" s="74"/>
      <c r="B45" s="37" t="s">
        <v>8</v>
      </c>
      <c r="C45" s="9" t="s">
        <v>36</v>
      </c>
      <c r="D45" s="3"/>
      <c r="E45" s="16"/>
      <c r="F45" s="69"/>
      <c r="G45" s="63"/>
      <c r="H45" s="63"/>
      <c r="I45" s="69"/>
      <c r="J45" s="227"/>
      <c r="K45" s="166"/>
      <c r="L45" s="239"/>
      <c r="M45" s="69"/>
      <c r="N45" s="63"/>
      <c r="O45" s="63"/>
      <c r="P45" s="120"/>
      <c r="Q45" s="116">
        <f>SUM(F45,K45:P45)</f>
        <v>0</v>
      </c>
      <c r="R45" s="59"/>
      <c r="S45" s="58"/>
      <c r="T45" s="60"/>
      <c r="U45" s="60"/>
      <c r="V45" s="60"/>
    </row>
    <row r="46" spans="1:22" ht="12.75">
      <c r="A46" s="74"/>
      <c r="B46" s="37" t="s">
        <v>44</v>
      </c>
      <c r="C46" s="9" t="s">
        <v>38</v>
      </c>
      <c r="D46" s="3"/>
      <c r="E46" s="16"/>
      <c r="F46" s="69">
        <v>160000</v>
      </c>
      <c r="G46" s="63">
        <v>153000</v>
      </c>
      <c r="H46" s="63"/>
      <c r="I46" s="75"/>
      <c r="J46" s="227"/>
      <c r="K46" s="170">
        <v>147000</v>
      </c>
      <c r="L46" s="240">
        <f>L36</f>
        <v>153000</v>
      </c>
      <c r="M46" s="155">
        <v>167000</v>
      </c>
      <c r="N46" s="155">
        <v>174000</v>
      </c>
      <c r="O46" s="155">
        <v>182000</v>
      </c>
      <c r="P46" s="136">
        <v>3849000</v>
      </c>
      <c r="Q46" s="116">
        <f>SUM(F46,K46:P46)</f>
        <v>4832000</v>
      </c>
      <c r="R46" s="59"/>
      <c r="S46" s="58"/>
      <c r="T46" s="60"/>
      <c r="U46" s="60"/>
      <c r="V46" s="60"/>
    </row>
    <row r="47" spans="1:22" s="193" customFormat="1" ht="25.5">
      <c r="A47" s="198"/>
      <c r="B47" s="199"/>
      <c r="C47" s="200"/>
      <c r="D47" s="200"/>
      <c r="E47" s="201" t="s">
        <v>45</v>
      </c>
      <c r="F47" s="202">
        <f>SUM(F41:F46)</f>
        <v>5126000</v>
      </c>
      <c r="G47" s="202">
        <f>SUM(G41:G46)</f>
        <v>5459000</v>
      </c>
      <c r="H47" s="277" t="s">
        <v>96</v>
      </c>
      <c r="I47" s="202"/>
      <c r="J47" s="189"/>
      <c r="K47" s="276">
        <f aca="true" t="shared" si="4" ref="K47:P47">SUM(K41:K46)</f>
        <v>1576000</v>
      </c>
      <c r="L47" s="172">
        <f t="shared" si="4"/>
        <v>3754000</v>
      </c>
      <c r="M47" s="259" t="s">
        <v>84</v>
      </c>
      <c r="N47" s="108">
        <f t="shared" si="4"/>
        <v>2964000</v>
      </c>
      <c r="O47" s="108">
        <f t="shared" si="4"/>
        <v>1902000</v>
      </c>
      <c r="P47" s="126">
        <f t="shared" si="4"/>
        <v>5629000</v>
      </c>
      <c r="Q47" s="267" t="s">
        <v>88</v>
      </c>
      <c r="R47" s="203"/>
      <c r="S47" s="191"/>
      <c r="T47" s="192"/>
      <c r="U47" s="204"/>
      <c r="V47" s="192"/>
    </row>
    <row r="48" spans="1:22" ht="7.5" customHeight="1">
      <c r="A48" s="74"/>
      <c r="B48" s="20"/>
      <c r="C48" s="3"/>
      <c r="D48" s="3"/>
      <c r="E48" s="16"/>
      <c r="F48" s="69"/>
      <c r="G48" s="63"/>
      <c r="H48" s="63"/>
      <c r="I48" s="69"/>
      <c r="J48" s="227"/>
      <c r="K48" s="166"/>
      <c r="L48" s="63"/>
      <c r="M48" s="69"/>
      <c r="N48" s="63"/>
      <c r="O48" s="63"/>
      <c r="P48" s="120"/>
      <c r="Q48" s="132"/>
      <c r="R48" s="76"/>
      <c r="S48" s="58"/>
      <c r="T48" s="60"/>
      <c r="U48" s="60"/>
      <c r="V48" s="60"/>
    </row>
    <row r="49" spans="1:22" ht="12.75">
      <c r="A49" s="74"/>
      <c r="B49" s="28" t="s">
        <v>46</v>
      </c>
      <c r="D49" s="3"/>
      <c r="E49" s="16"/>
      <c r="F49" s="69"/>
      <c r="G49" s="63"/>
      <c r="H49" s="63"/>
      <c r="I49" s="69"/>
      <c r="J49" s="227"/>
      <c r="K49" s="166"/>
      <c r="L49" s="63"/>
      <c r="M49" s="69"/>
      <c r="N49" s="63"/>
      <c r="O49" s="63"/>
      <c r="P49" s="120"/>
      <c r="Q49" s="132"/>
      <c r="R49" s="77"/>
      <c r="S49" s="78"/>
      <c r="T49" s="60"/>
      <c r="U49" s="64"/>
      <c r="V49" s="60"/>
    </row>
    <row r="50" spans="1:22" ht="25.5">
      <c r="A50" s="74"/>
      <c r="B50" s="195" t="s">
        <v>3</v>
      </c>
      <c r="C50" s="193" t="s">
        <v>47</v>
      </c>
      <c r="D50" s="3"/>
      <c r="E50" s="16"/>
      <c r="F50" s="106">
        <f>F17</f>
        <v>2511000</v>
      </c>
      <c r="G50" s="147">
        <f>G17</f>
        <v>2601000</v>
      </c>
      <c r="H50" s="278" t="s">
        <v>96</v>
      </c>
      <c r="I50" s="106"/>
      <c r="J50" s="231"/>
      <c r="K50" s="262">
        <f>K44</f>
        <v>1429000</v>
      </c>
      <c r="L50" s="263">
        <f>L17+404000</f>
        <v>3005000</v>
      </c>
      <c r="M50" s="261" t="s">
        <v>85</v>
      </c>
      <c r="N50" s="208">
        <v>2000000</v>
      </c>
      <c r="O50" s="208">
        <v>1720000</v>
      </c>
      <c r="P50" s="264">
        <v>1780000</v>
      </c>
      <c r="Q50" s="265" t="s">
        <v>89</v>
      </c>
      <c r="R50" s="77"/>
      <c r="S50" s="78"/>
      <c r="T50" s="60"/>
      <c r="U50" s="64"/>
      <c r="V50" s="60"/>
    </row>
    <row r="51" spans="1:22" ht="12.75">
      <c r="A51" s="74"/>
      <c r="B51" s="37" t="s">
        <v>4</v>
      </c>
      <c r="C51" s="9" t="s">
        <v>54</v>
      </c>
      <c r="D51" s="3"/>
      <c r="E51" s="16"/>
      <c r="F51" s="67"/>
      <c r="G51" s="66"/>
      <c r="H51" s="66"/>
      <c r="I51" s="67"/>
      <c r="J51" s="224"/>
      <c r="K51" s="166"/>
      <c r="L51" s="63"/>
      <c r="M51" s="109"/>
      <c r="N51" s="109"/>
      <c r="O51" s="109"/>
      <c r="P51" s="125"/>
      <c r="Q51" s="116">
        <f>SUM(F51,K51:P51)</f>
        <v>0</v>
      </c>
      <c r="R51" s="77"/>
      <c r="S51" s="78"/>
      <c r="T51" s="60"/>
      <c r="U51" s="60"/>
      <c r="V51" s="60"/>
    </row>
    <row r="52" spans="1:22" s="193" customFormat="1" ht="26.25" customHeight="1">
      <c r="A52" s="198"/>
      <c r="B52" s="195" t="s">
        <v>62</v>
      </c>
      <c r="C52" s="193" t="s">
        <v>65</v>
      </c>
      <c r="D52" s="186"/>
      <c r="E52" s="196"/>
      <c r="F52" s="205">
        <f>F11</f>
        <v>2455000</v>
      </c>
      <c r="G52" s="205">
        <f>G11</f>
        <v>2705000</v>
      </c>
      <c r="H52" s="206"/>
      <c r="I52" s="205"/>
      <c r="J52" s="241"/>
      <c r="K52" s="207"/>
      <c r="L52" s="242">
        <v>596000</v>
      </c>
      <c r="M52" s="208">
        <v>2160000</v>
      </c>
      <c r="N52" s="208">
        <v>790000</v>
      </c>
      <c r="O52" s="208"/>
      <c r="P52" s="209"/>
      <c r="Q52" s="116">
        <f>SUM(F52,K52:P52)</f>
        <v>6001000</v>
      </c>
      <c r="R52" s="210"/>
      <c r="S52" s="211"/>
      <c r="T52" s="192"/>
      <c r="U52" s="192"/>
      <c r="V52" s="192"/>
    </row>
    <row r="53" spans="1:22" ht="12.75">
      <c r="A53" s="74"/>
      <c r="B53" s="37" t="s">
        <v>63</v>
      </c>
      <c r="C53" s="9" t="s">
        <v>64</v>
      </c>
      <c r="D53" s="3"/>
      <c r="E53" s="16"/>
      <c r="F53" s="67">
        <v>160000</v>
      </c>
      <c r="G53" s="67">
        <v>153000</v>
      </c>
      <c r="H53" s="66"/>
      <c r="I53" s="67"/>
      <c r="J53" s="224"/>
      <c r="K53" s="174">
        <v>147000</v>
      </c>
      <c r="L53" s="243">
        <v>153000</v>
      </c>
      <c r="M53" s="136">
        <v>167000</v>
      </c>
      <c r="N53" s="136">
        <v>174000</v>
      </c>
      <c r="O53" s="136">
        <v>182000</v>
      </c>
      <c r="P53" s="136">
        <v>3849000</v>
      </c>
      <c r="Q53" s="116">
        <f>SUM(F53,K53:P53)</f>
        <v>4832000</v>
      </c>
      <c r="R53" s="77"/>
      <c r="S53" s="78"/>
      <c r="T53" s="60"/>
      <c r="U53" s="60"/>
      <c r="V53" s="60"/>
    </row>
    <row r="54" spans="1:22" ht="12.75">
      <c r="A54" s="74"/>
      <c r="B54" s="37" t="s">
        <v>8</v>
      </c>
      <c r="C54" s="9" t="s">
        <v>55</v>
      </c>
      <c r="D54" s="3"/>
      <c r="E54" s="16"/>
      <c r="F54" s="109"/>
      <c r="G54" s="156"/>
      <c r="H54" s="66"/>
      <c r="I54" s="67"/>
      <c r="J54" s="224"/>
      <c r="K54" s="164"/>
      <c r="L54" s="66"/>
      <c r="M54" s="111"/>
      <c r="N54" s="112"/>
      <c r="O54" s="112"/>
      <c r="P54" s="127"/>
      <c r="Q54" s="116">
        <f>SUM(F54:P54)</f>
        <v>0</v>
      </c>
      <c r="R54" s="77"/>
      <c r="S54" s="78"/>
      <c r="T54" s="60"/>
      <c r="U54" s="60"/>
      <c r="V54" s="60"/>
    </row>
    <row r="55" spans="1:22" s="193" customFormat="1" ht="25.5">
      <c r="A55" s="198"/>
      <c r="B55" s="199"/>
      <c r="C55" s="212"/>
      <c r="D55" s="213"/>
      <c r="E55" s="201" t="s">
        <v>45</v>
      </c>
      <c r="F55" s="214">
        <f>SUM(F50:F54)</f>
        <v>5126000</v>
      </c>
      <c r="G55" s="214">
        <f>SUM(G50:G54)</f>
        <v>5459000</v>
      </c>
      <c r="H55" s="277" t="s">
        <v>96</v>
      </c>
      <c r="I55" s="214"/>
      <c r="J55" s="189"/>
      <c r="K55" s="276">
        <f aca="true" t="shared" si="5" ref="K55:P55">SUM(K50:K54)</f>
        <v>1576000</v>
      </c>
      <c r="L55" s="172">
        <f t="shared" si="5"/>
        <v>3754000</v>
      </c>
      <c r="M55" s="259" t="s">
        <v>84</v>
      </c>
      <c r="N55" s="108">
        <f t="shared" si="5"/>
        <v>2964000</v>
      </c>
      <c r="O55" s="108">
        <f t="shared" si="5"/>
        <v>1902000</v>
      </c>
      <c r="P55" s="126">
        <f t="shared" si="5"/>
        <v>5629000</v>
      </c>
      <c r="Q55" s="267" t="s">
        <v>88</v>
      </c>
      <c r="R55" s="215"/>
      <c r="S55" s="216"/>
      <c r="T55" s="192"/>
      <c r="U55" s="192"/>
      <c r="V55" s="192"/>
    </row>
    <row r="56" spans="1:22" ht="12.75">
      <c r="A56" s="79"/>
      <c r="B56" s="8"/>
      <c r="C56" s="3"/>
      <c r="D56" s="80"/>
      <c r="E56" s="16"/>
      <c r="F56" s="53"/>
      <c r="G56" s="16"/>
      <c r="H56" s="244"/>
      <c r="I56" s="81"/>
      <c r="J56" s="245"/>
      <c r="K56" s="163"/>
      <c r="L56" s="56"/>
      <c r="M56" s="81"/>
      <c r="N56" s="56"/>
      <c r="O56" s="57"/>
      <c r="P56" s="128"/>
      <c r="Q56" s="117"/>
      <c r="R56" s="59"/>
      <c r="S56" s="58"/>
      <c r="T56" s="60"/>
      <c r="U56" s="60"/>
      <c r="V56" s="60"/>
    </row>
    <row r="57" spans="1:22" ht="12.75">
      <c r="A57" s="82"/>
      <c r="B57" s="83"/>
      <c r="C57" s="84"/>
      <c r="D57" s="84"/>
      <c r="E57" s="85"/>
      <c r="F57" s="86"/>
      <c r="G57" s="85"/>
      <c r="H57" s="246"/>
      <c r="I57" s="87"/>
      <c r="J57" s="95"/>
      <c r="K57" s="175"/>
      <c r="L57" s="247"/>
      <c r="M57" s="88"/>
      <c r="N57" s="89"/>
      <c r="O57" s="90"/>
      <c r="P57" s="129"/>
      <c r="Q57" s="118"/>
      <c r="R57" s="92"/>
      <c r="S57" s="91"/>
      <c r="T57" s="93"/>
      <c r="U57" s="93"/>
      <c r="V57" s="93"/>
    </row>
    <row r="58" spans="1:22" ht="12.75">
      <c r="A58" s="19"/>
      <c r="B58" s="142"/>
      <c r="C58" s="21"/>
      <c r="D58" s="21"/>
      <c r="E58" s="21"/>
      <c r="F58" s="21"/>
      <c r="G58" s="21"/>
      <c r="H58" s="143"/>
      <c r="I58" s="59"/>
      <c r="J58" s="59"/>
      <c r="K58" s="59"/>
      <c r="L58" s="59"/>
      <c r="M58" s="144"/>
      <c r="N58" s="145"/>
      <c r="O58" s="146"/>
      <c r="P58" s="146"/>
      <c r="Q58" s="146"/>
      <c r="R58" s="145"/>
      <c r="S58" s="146"/>
      <c r="T58" s="59"/>
      <c r="U58" s="59"/>
      <c r="V58" s="59"/>
    </row>
    <row r="59" spans="1:22" ht="12.75">
      <c r="A59" s="114" t="s">
        <v>79</v>
      </c>
      <c r="B59" s="113"/>
      <c r="C59" s="99"/>
      <c r="D59" s="98"/>
      <c r="E59" s="98"/>
      <c r="F59" s="97"/>
      <c r="G59" s="97"/>
      <c r="H59" s="94"/>
      <c r="I59" s="94"/>
      <c r="J59" s="94"/>
      <c r="K59" s="283" t="s">
        <v>80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</row>
  </sheetData>
  <mergeCells count="5">
    <mergeCell ref="K59:V59"/>
    <mergeCell ref="R8:S8"/>
    <mergeCell ref="R9:S9"/>
    <mergeCell ref="H4:I4"/>
    <mergeCell ref="H5:I5"/>
  </mergeCells>
  <printOptions horizontalCentered="1"/>
  <pageMargins left="0.2" right="0.23" top="0.24" bottom="0.37" header="0.2" footer="0.22"/>
  <pageSetup fitToWidth="2" fitToHeight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z132101</cp:lastModifiedBy>
  <cp:lastPrinted>2007-03-09T12:13:42Z</cp:lastPrinted>
  <dcterms:created xsi:type="dcterms:W3CDTF">2001-07-04T09:21:25Z</dcterms:created>
  <dcterms:modified xsi:type="dcterms:W3CDTF">2007-03-09T12:17:04Z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-251632772</vt:i4>
  </property>
  <property fmtid="{D5CDD505-2E9C-101B-9397-08002B2CF9AE}" pid="3" name="_EmailSubject">
    <vt:lpwstr>Unser morgiges Gespräch bezüglich Wirtschaftsplan</vt:lpwstr>
  </property>
  <property fmtid="{D5CDD505-2E9C-101B-9397-08002B2CF9AE}" pid="4" name="_AuthorEmail">
    <vt:lpwstr>Norbert.Neuser@lvr.de</vt:lpwstr>
  </property>
  <property fmtid="{D5CDD505-2E9C-101B-9397-08002B2CF9AE}" pid="5" name="_AuthorEmailDisplayName">
    <vt:lpwstr>Neuser, Norbert</vt:lpwstr>
  </property>
  <property fmtid="{D5CDD505-2E9C-101B-9397-08002B2CF9AE}" pid="6" name="_ReviewingToolsShownOnce">
    <vt:lpwstr/>
  </property>
</Properties>
</file>